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bras3\Desktop\"/>
    </mc:Choice>
  </mc:AlternateContent>
  <bookViews>
    <workbookView xWindow="-120" yWindow="-120" windowWidth="20730" windowHeight="11160" activeTab="1"/>
  </bookViews>
  <sheets>
    <sheet name="PARTIDAS" sheetId="21" r:id="rId1"/>
    <sheet name="PRESUPUESTO LICITACIÓN" sheetId="20" r:id="rId2"/>
  </sheets>
  <definedNames>
    <definedName name="_xlnm.Print_Area" localSheetId="1">'PRESUPUESTO LICITACIÓN'!$A$1:$G$236</definedName>
    <definedName name="Print_Area" localSheetId="1">'PRESUPUESTO LICITACIÓN'!$A$1:$H$241</definedName>
    <definedName name="Print_Titles" localSheetId="1">'PRESUPUESTO LICITACIÓN'!$1:$10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0" i="20" l="1"/>
  <c r="D207" i="20"/>
  <c r="D81" i="20"/>
  <c r="G216" i="20" l="1"/>
  <c r="G215" i="20"/>
  <c r="G214" i="20"/>
  <c r="D25" i="20"/>
  <c r="G25" i="20" l="1"/>
  <c r="D82" i="20"/>
  <c r="G232" i="20" l="1"/>
  <c r="G131" i="20" l="1"/>
  <c r="D125" i="20" l="1"/>
  <c r="G229" i="20" l="1"/>
  <c r="G230" i="20"/>
  <c r="G231" i="20"/>
  <c r="G228" i="20"/>
  <c r="G233" i="20" s="1"/>
  <c r="G224" i="20"/>
  <c r="G223" i="20"/>
  <c r="G153" i="20"/>
  <c r="G154" i="20"/>
  <c r="G155" i="20"/>
  <c r="G156" i="20"/>
  <c r="G157" i="20"/>
  <c r="G158" i="20"/>
  <c r="G159" i="20"/>
  <c r="G160" i="20"/>
  <c r="G161" i="20"/>
  <c r="G162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7" i="20"/>
  <c r="G219" i="20"/>
  <c r="G220" i="20"/>
  <c r="G152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37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14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95" i="20"/>
  <c r="G59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7" i="20"/>
  <c r="G88" i="20"/>
  <c r="G91" i="20"/>
  <c r="G58" i="20"/>
  <c r="G46" i="20"/>
  <c r="G47" i="20"/>
  <c r="G48" i="20"/>
  <c r="G49" i="20"/>
  <c r="G51" i="20"/>
  <c r="G52" i="20"/>
  <c r="G53" i="20"/>
  <c r="G54" i="20"/>
  <c r="G55" i="20"/>
  <c r="G45" i="20"/>
  <c r="G2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23" i="20"/>
  <c r="G14" i="20"/>
  <c r="G15" i="20"/>
  <c r="G16" i="20"/>
  <c r="G17" i="20"/>
  <c r="G18" i="20"/>
  <c r="G19" i="20"/>
  <c r="G20" i="20"/>
  <c r="G13" i="20"/>
  <c r="G163" i="20" l="1"/>
  <c r="G150" i="20" l="1"/>
  <c r="G181" i="20"/>
  <c r="G182" i="20"/>
  <c r="D132" i="20"/>
  <c r="G132" i="20" s="1"/>
  <c r="G43" i="20" l="1"/>
  <c r="G112" i="20"/>
  <c r="G218" i="20" l="1"/>
  <c r="G221" i="20" s="1"/>
  <c r="D89" i="20"/>
  <c r="G89" i="20" s="1"/>
  <c r="D50" i="20" l="1"/>
  <c r="G50" i="20" l="1"/>
  <c r="G56" i="20" s="1"/>
  <c r="D60" i="20" l="1"/>
  <c r="G60" i="20" s="1"/>
  <c r="D90" i="20" l="1"/>
  <c r="G90" i="20" s="1"/>
  <c r="D86" i="20" l="1"/>
  <c r="G86" i="20" s="1"/>
  <c r="G225" i="20" l="1"/>
  <c r="G226" i="20" s="1"/>
  <c r="G133" i="20" l="1"/>
  <c r="G134" i="20" s="1"/>
  <c r="J23" i="21" l="1"/>
  <c r="G21" i="20" l="1"/>
  <c r="J21" i="21" l="1"/>
  <c r="J17" i="21" l="1"/>
  <c r="J22" i="21" l="1"/>
  <c r="J19" i="21" l="1"/>
  <c r="J18" i="21" l="1"/>
  <c r="G92" i="20" l="1"/>
  <c r="G234" i="20" s="1"/>
  <c r="J20" i="21" l="1"/>
  <c r="J28" i="21" s="1"/>
  <c r="J30" i="21" s="1"/>
  <c r="J32" i="21" s="1"/>
  <c r="G235" i="20" l="1"/>
  <c r="G236" i="20" s="1"/>
</calcChain>
</file>

<file path=xl/sharedStrings.xml><?xml version="1.0" encoding="utf-8"?>
<sst xmlns="http://schemas.openxmlformats.org/spreadsheetml/2006/main" count="658" uniqueCount="444">
  <si>
    <t>CLAVE</t>
  </si>
  <si>
    <t>UNIDAD</t>
  </si>
  <si>
    <t xml:space="preserve">CANTIDAD </t>
  </si>
  <si>
    <t>M2</t>
  </si>
  <si>
    <t>M3</t>
  </si>
  <si>
    <t>PZA</t>
  </si>
  <si>
    <t>UNIVERSIDAD DEL MAR</t>
  </si>
  <si>
    <t>SAL</t>
  </si>
  <si>
    <t>KG</t>
  </si>
  <si>
    <t>P. UNITARIO</t>
  </si>
  <si>
    <t>PRECIO EN LETRAS</t>
  </si>
  <si>
    <t>IMPORTE</t>
  </si>
  <si>
    <t>LOTE</t>
  </si>
  <si>
    <t>SUBTOTAL</t>
  </si>
  <si>
    <t>I.V.A. 16.00%</t>
  </si>
  <si>
    <t xml:space="preserve">TOTAL DEL PRESUPUESTO </t>
  </si>
  <si>
    <t>DESCRIPCIÓN</t>
  </si>
  <si>
    <t>CAPITULO 1.- CIMENTACIÓN</t>
  </si>
  <si>
    <t>UM-CIM-TR-0020</t>
  </si>
  <si>
    <t>UM-CIM-AC-0020</t>
  </si>
  <si>
    <t>UM-CIM-CI-0010</t>
  </si>
  <si>
    <t>UM-CIM-RE-0010</t>
  </si>
  <si>
    <t>DESCRIPCIÓN:</t>
  </si>
  <si>
    <t>CIMBRA COMÚN PARA CIMENTACIÓN CON MADERA DE PINO DE 3a., ACABADO COMÚN, INCLUYE: CIMBRADO Y DESCIMBRADO, MATERIAL Y MANO DE OBRA.</t>
  </si>
  <si>
    <t>PUERTO ESCONDIDO - PUERTO ÁNGEL - HUATULCO</t>
  </si>
  <si>
    <t>CAPITULO 0.- PRELIMINARES</t>
  </si>
  <si>
    <t>TRAZO Y NIVELACIÓN CON EQUIPO TOPOGRÁFICO, ESTABLECIENDO EJES DE REFERENCIA Y BANCOS DE NIVEL, INCLUYE: MATERIALES, MANO DE OBRA, EQUIPO, HERRAMIENTA Y TODO LO NECESARIO PARA SU CORRECTA EJECUCIÓN. (ÁREA DEL EDIFICIO)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</si>
  <si>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</si>
  <si>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</si>
  <si>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</si>
  <si>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UM-CIM-EX-0020</t>
  </si>
  <si>
    <t xml:space="preserve">EXCAVACION CON MAQUINARÍA PARA CEPAS (TIPO CAJÓN) EN CIMENTACIÓN DE EDIFICIOS, EN MATERIAL TIPO "B" A UNA PROFUNDIDAD DE 0 A 2.0 M. INCLUYE: AFINE DE TALUDES, ACARREO DENTRO Y FUERA DE LA OBRA DEL MATERIAL (ABUNDADO) NO UTILIZADO  PRODUCTO DE LA EXCAVACIÓN, A 650 MTS. FUERA DE LA OBRA. </t>
  </si>
  <si>
    <t>UM-CIM-PL-0010</t>
  </si>
  <si>
    <t>CONSTRUCCIÓN DE PLANTILLA DE 5 CM DE ESPESOR DE CONCRETO SIMPLE HECHO EN OBRA DE F'C=100 KG/CM2, INCLUYE: PREPARACIÓN DE LA SUPERFICIE, NIVELACIÓN, MAESTREADO Y COLADO, MANO DE OBRA, EQUIPO Y HERRAMIENTA.</t>
  </si>
  <si>
    <t>UM-CIM-AC-0010</t>
  </si>
  <si>
    <t>ACERO DE REFUERZO  EN CIMENTACIÓN CON ALAMBRÓN DEL #2. F´Y=2530KG/CM2, INCLUYE: SUMINISTRO, HABILITADO, ARMADO, TRASLAPES, GANCHOS (VER DETALLES ADICIONALES DE REFUERZO EN PLANOS ESTRUCTURALES) Y DESPERDICIOS.</t>
  </si>
  <si>
    <t>UM-CIM-AC-0050</t>
  </si>
  <si>
    <t>ACERO DE REFUERZO EN CIMENTACIÓN CON VARILLA #6 F´Y=4200KG/CM2,  INCLUYE: SUMINISTRO, HABILITADO, ARMADO, TRASLAPES, GANCHOS, ESCUADRAS (VER DETALLES ADICIONALES DE REFUERZO EN PLANOS ESTRUCTURALES), SILLETAS Y DESPERDICIOS.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</si>
  <si>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</si>
  <si>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UM-CIM-RE-0020</t>
  </si>
  <si>
    <t>SUMINISTRO Y RELLENO DE MATERIAL DE BANCO COMPACTADO,  CON EQUIPO MECÁNICO (PLACA VIBRATORIA)  Y AGUA, EN CAPAS DE 20 CMS. ESPESOR AL 90% DE SU P.V.S. INCLUYE: ACARREO DENTRO DE LA OBRA  VOLUMEN MEDIDO COMPACTADO Y PRUEBAS DE LABORATORIO (INFORME DE CALIDAD Y PRUEBA DE COMPACTACIÓN).</t>
  </si>
  <si>
    <t>UM-CIM-IM-0010</t>
  </si>
  <si>
    <t>CAPITULO 2.- ESTRUCTURAS</t>
  </si>
  <si>
    <t>UM-EST-CI-0015</t>
  </si>
  <si>
    <t>CIMBRA APARENTE EN COLUMNAS Y MUROS CON TRIPLAY DE PINO DE PRIMERA DE 16MM.  INCLUYE:  MATERIALES, ACARREOS, CORTES, DESPERDICIOS, HABILITADO, CIMBRADO, DESCIMBRA, MANO DE OBRA, EQUIPO, HERRAMIENTA Y CHAFLANES, EN PRIMER NIVEL.</t>
  </si>
  <si>
    <t>UM-EST-CI-0030</t>
  </si>
  <si>
    <t>CIMBRA APARENTE EN TRABES O VIGAS CON TRIPLAY DE PINO DE PRIMERA DE 16 MM., SUPERFICIE LIMPIA, LIBRE DE SOBRANTE Y RESANE DE HUECOS. INCLUYE:  MATERIALES, ACARREOS, CORTES, DESPERDICIOS, HABILITADO, CIMBRADO, DESCIMBRADO, MANO DE OBRA, EQUIPO, HERRAMIENTA, CHAFLANES Y FRENTES EN PRIMER NIVEL.</t>
  </si>
  <si>
    <t>UM-EST-CI-0040</t>
  </si>
  <si>
    <t>CIMBRA APARENTE EN LOSAS, ACABADO APARENTE CON TRIPLAY PRIMERA DE PINO DE 16MM. SUPERFICIE LIMPIA, LIBRE DE SOBRANTES Y RESANES DE HUECOS INCLUYE: MATERIALES, ACARREOS, CORTES, DESPERDICIOS, HABILITADO, CIMBRADO, DESCIMBRADO, MANO DE OBRA, EQUIPO, HERRAMIENTA, CHAFLANES, GOTERO Y FRENTES, EN PRIMER NIVEL.</t>
  </si>
  <si>
    <t>UM-EST-AC-0020</t>
  </si>
  <si>
    <t>ACERO DE REFUERZO EN ESTRUCTURAS CON VARILLA DEL #3 F'Y=4200KG/CM2 INCLUYE: SUMINISTRO, HABILITADO, ARMADO, TRASLAPES, GANCHOS, ESCUADRAS, (VER DETALLES ADICIONALES DE REFUERZO EN PLANOS ESTRUCTURALES), SILLETAS, DESPERDICIOS EN 1 Y 2 NIVEL.</t>
  </si>
  <si>
    <t>UM-EST-AC-0030</t>
  </si>
  <si>
    <t>ACERO DE REFUERZO EN ESTRUCTURAS CON VARILLA DEL #4 F'Y=4200KG/CM2 INCLUYE: SUMINISTRO, HABILITADO, ARMADO, TRASLAPES, GANCHOS, ESCUADRAS, (VER DETALLES ADICIONALES DE REFUERZO EN PLANOS ESTRUCTURALES), SILLETAS, DESPERDICIOS, EN 1 Y 2 NIVEL.</t>
  </si>
  <si>
    <t>UM-EST-AC-0050</t>
  </si>
  <si>
    <t>ACERO DE REFUERZO EN ESTRUCTURAS CON VARILLA DEL #6 F'Y=4200KG/CM2 INCLUYE: SUMINISTRO, HABILITADO, ARMADO, TRASLAPES, GANCHOS, ESCUADRAS, (VER DETALLES ADICIONALES DE REFUERZO EN PLANOS ESTRUCTURALES), SILLETAS, DESPERDICIOS, EN 1 Y 2 NIVEL.</t>
  </si>
  <si>
    <t>UM-EST-CP-0040</t>
  </si>
  <si>
    <t>UM-EST-CH-0040</t>
  </si>
  <si>
    <t>CONCRETO HECHO EN OBRA CON UN F´C=250KG/CM2, EN ESTRUCTURA, T.M.A. 3/4" INCLUYE: ACARREOS, COLOCACIÓN, VIBRADO, CURADO DURANTE 7 DÍAS MÍNIMO, Y PRUEBAS DE LABORATORIO.</t>
  </si>
  <si>
    <t>UM-AA-CD-0050</t>
  </si>
  <si>
    <t>UM-AA-JU-0010</t>
  </si>
  <si>
    <t>UM-AA-FI-0020</t>
  </si>
  <si>
    <t>UM-AA-AP-0010</t>
  </si>
  <si>
    <t>UM-AA-PI-0030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</si>
  <si>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</si>
  <si>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UM-AA-LI-0010</t>
  </si>
  <si>
    <t>LIMPIEZA GENERAL DE LA OBRA. Y NIVELACION DEL TERRENO EN ÁREA DE MANIOBRAS, INCLUYE: TENDIDO DE MATERIALES RELLENO Y EXTRACCIÓN DE MATERIAL DE ESCOMBRO FUERA DE LA OBRA.</t>
  </si>
  <si>
    <t>B) INSTALACIÓN ELÉCTRICA, RED Y ALARMAS</t>
  </si>
  <si>
    <t>UM-IEL-VE-0010</t>
  </si>
  <si>
    <t>UM-IEL-VE-0020</t>
  </si>
  <si>
    <t>SUMINISTRO Y COLOCACION DE VENTILADOR DE TECHO MARCA BIRTMAN MODELO ULTRAVENT C5602L -127V- 60 HZ, INCLUYE: CABLEADO, CONDUCTOR CALIBRE No. 12 AWG. THW. MARCA CONDUMEX, CONTROL, CONEXIONES MISCELANEOS Y PRUEBAS.</t>
  </si>
  <si>
    <t>UM-CIM-EX-0040</t>
  </si>
  <si>
    <t>EXCAVACIÓN DE CEPA CON EQUIPO NEUMÁTICO EN MATERIAL TIPO C, A UNA PROFUNDIDAD DE 0 A 2.0 M. INCLUYE:  AFINE DE TALUD Y FONDO, ACARREO DENTRO Y FUERA DE LA OBRA DEL MATERIAL NO UTILIZADO PRODUCTO DE EXCAVACIÓN A 100 M. FUERA DE LA OBRA.</t>
  </si>
  <si>
    <t>UM-EST-AC-0040</t>
  </si>
  <si>
    <t>ACERO DE REFUERZO EN ESTRUCTURAS CON VARILLA DEL #5 F'Y=4200KG/CM2 INCLUYE: SUMINISTRO, HABILITADO, ARMADO, TRASLAPES, GANCHOS, ESCUADRAS, (VER DETALLES ADICIONALES DE REFUERZO EN PLANOS ESTRUCTURALES), SILLETAS, DESPERDICIOS, EN 1 Y 2 NIVEL.</t>
  </si>
  <si>
    <t>UM-AA-MT-0010A</t>
  </si>
  <si>
    <t>MURO DE TABIQUE DE BARRO ROJO RECOCIDO 7X14X28 CM. DE 21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</si>
  <si>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SEPARACIÓN ENTRE CASTILLOS-COLUMNAS-MUROS CON PLACA DE POLIESTIRENO DE 2.5 CM., CANAL DE LÁMINA CALIBRE 18, CON 2 TAQUETES DE EXPANSIÓN  1/4" DE DIÁMETRO @ 50 CM. VERTICALES (VER DETALLE EN PLANO), INCLUYE: MANO DE OBRA, HERRAMIENTA Y MATERIALES, EN 1 Y 2 NIVEL.</t>
  </si>
  <si>
    <t>UM-AA-FI-0010</t>
  </si>
  <si>
    <t>UM-AA-LO-0030A</t>
  </si>
  <si>
    <t>UM-AA-IM-0020</t>
  </si>
  <si>
    <t>A) INSTALACIÓN  HIDRO-SANITARIA</t>
  </si>
  <si>
    <t>UM-IHS-SH/PVC-0010</t>
  </si>
  <si>
    <t>UM-IEL-AP-0010</t>
  </si>
  <si>
    <t>UM-IEL-SR-0010</t>
  </si>
  <si>
    <t>SALIDA PARA VENTILADOR DE TECHO, CON CAJA DE REGISTRO DE PVC DE 19 MM., SUMINISTRO Y COLOCACION DE TUBO CONDUIT PVC TIPO PESADO DE 13 Y 19 MM., INCLUYE: TODO LO NECESARIO PARA SU CORRECTA EJECUCION (VER PLANO ELECTRICO).</t>
  </si>
  <si>
    <t>TOTAL OBRA</t>
  </si>
  <si>
    <t>I.V.A. 16%</t>
  </si>
  <si>
    <t xml:space="preserve">SUBTOTAL </t>
  </si>
  <si>
    <t>OBRA EXTERIOR</t>
  </si>
  <si>
    <t>CAP. 6</t>
  </si>
  <si>
    <t>INSTALACIONES</t>
  </si>
  <si>
    <t>CAP. 5</t>
  </si>
  <si>
    <t>HERRERÍA Y CARPINTERÍA</t>
  </si>
  <si>
    <t>CAP. 4</t>
  </si>
  <si>
    <t>ALBAÑILERÍA Y ACABADOS</t>
  </si>
  <si>
    <t>CAP. 3</t>
  </si>
  <si>
    <t>ESTRUCTURAS</t>
  </si>
  <si>
    <t>CAP. 2</t>
  </si>
  <si>
    <t>CIMENTACIÓN</t>
  </si>
  <si>
    <t>CAP. 1</t>
  </si>
  <si>
    <t>PRELIMINARES</t>
  </si>
  <si>
    <t>CAP. 0</t>
  </si>
  <si>
    <t>POR PARTIDAS</t>
  </si>
  <si>
    <t>TOTAL</t>
  </si>
  <si>
    <t>PARTIDAS</t>
  </si>
  <si>
    <t>ACERO DE REFUERZO EN CIMENTACIÓN CON VARILLA #5F´Y=4200KG/CM2,  INCLUYE: SUMINISTRO, HABILITADO, ARMADO, TRASLAPES, GANCHOS, ESCUADRAS (VER DETALLES ADICIONALES DE REFUERZO EN PLANOS ESTRUCTURALES), SILLETAS Y DESPERDICIOS.</t>
  </si>
  <si>
    <t>UM-AA-CD-0030</t>
  </si>
  <si>
    <t xml:space="preserve">CADENA DE CONCRETO PARA ZOCLO F`C=250KG/CM2 DE 15X15 CM. ACABADO APARENTE ARMADO CON 2 VARILLAS DEL #3 FY=4200KG/CM2 Y ESTRIBOS DEL #2 @ 20 CM. INCLUYE: CIMBRADO, DESCIMBRADO, CRUCES DE VARILLAS, MANO DE OBRA HERRAMIENTA Y MATERIALES, EN 1 Y 2 NIVEL.   </t>
  </si>
  <si>
    <t>UM-IHS-SS-0010</t>
  </si>
  <si>
    <t>UM-IEL-LU/LED-0040</t>
  </si>
  <si>
    <t>UM-IEL-RJ-0010</t>
  </si>
  <si>
    <t xml:space="preserve">SUMINISTRO Y COLOCACIÓN DE TAPAS MARCA ARROW HARD PARA SALIDAS DE EQUIPO DE CÓMPUTO CON SALIDA RJ45, INCLUYE: CABLE UTP CATEGORIAS 6 MARCA CONDUMEX O AVAYA, DESDE LA SALIDA DE RED AL CONCENTRADOR DEJANDO PUNTAS DE 2.50 M., MANO DE OBRA Y TODO LO NECESARIO PARA SU CORRECTA INSTALACIÓN.   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</si>
  <si>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 NIVEL.</t>
  </si>
  <si>
    <t>UM-CIM-CP-0040</t>
  </si>
  <si>
    <t>CONCRETO PREMEZCLADO F'C=250 KG/CM2 EN CIMENTACIÓN, T.M.A. 3/4", INCLUYE: BOMBEO, COLOCADO, VIBRADO, CURADO DURANTE 7 DÍAS Y PRUEBAS DE LABORATORIO.</t>
  </si>
  <si>
    <t>UM-AA-K1-0041</t>
  </si>
  <si>
    <t>UM-CIM-EN-0020</t>
  </si>
  <si>
    <t>MURETE DE ENRASE EN CIMENTACIÓN CON BLOCK PESADO DE 14X21X40 CMS.  ASENTADO CON MORTERO CEMENTO-ARENA 1:3 DE 21 CM. DE ESPESOR, TRABAJO TERMINADO.</t>
  </si>
  <si>
    <t>CADENA DE CONCRETO MV O INTERMEDIA F´C=250KG/CM2 DE 14X10 CM. ARMADA CON 2 VARILLAS DEL #3 Y ESTRIBOS DEL #2 @ 20 CM., ANCLANDOLA A LOS CASTILLOS (VER DETALLE EN PLANO ESTRUCTURAL) INCLUYE: CIMBRADO, COLADO, DESCIMBRADO,  CRUCE DE VARILLAS, MANO DE OBRA, HERRAMIENTA Y MATERIALES.</t>
  </si>
  <si>
    <t>UM-AA-CD-0040B</t>
  </si>
  <si>
    <t>UM-AA-K3-0010</t>
  </si>
  <si>
    <t>UM-IEL-SP-0010</t>
  </si>
  <si>
    <t>SUMINISTRO Y COLOCACIÓN DE SUPRESORES DE TRANSITORIOS TVS2HWA50X SQUARE D SURGELOGIC HWA 208 Y / 120 VCA   3F 4H 50 KA. INCLUYE: MATERIAL, MANO DE OBRA Y TODO LO NECESARIO PARA SU CORRECTA INSTALACIÓN.</t>
  </si>
  <si>
    <t>UM-AA-CE-0010</t>
  </si>
  <si>
    <t>CEJA DE CONCRETO HIDRAULICO  F'C=250KG/CM2 SECCIÓN PROMEDIO 30x10 CMS. ACABADO ESCOBILLADO, ARMADO LONGITUDINAL CON 2 VARILLAS #3 A 25 CM.  INCLUYE: CIMBRA APARENTE, CLAFLAN, COLADO, DESCIMBRADO, CURADO, MANO DE OBRA Y TODO LO NECESARIO PARA SU CORRECTA EJECUCIÓN.</t>
  </si>
  <si>
    <t>APLANADO ACABADO PULIDO Y/O FINO -SEGUN ESPECIFICACION DE PLANO- MORTERO: CEMENTO ARENA PROP. 1:4 A PLOMO Y REGLA DE 2 A 2.5CMS DE ESPESOR, PREPARACIÓN DE LA SUPERFICIE POR APLANAR (PICADO Y/O HUMEDECIDO DEPENDIENDO DE LA SUPERFICIE),  CURADO Y DEJANDO PARTIR EL REPELLADO, ACABADO CON FLOTA O PLANA DE MADERA HASTA OBTENER TEXTURA UNIFORME, SIN OQUEDADES, RAYONES, PROTUBERANCIAS. INCLUYE: MATERIAL, MANO DE OBRA, ANDAMIOS, REMATES Y ARISTAS A REGLA, BOQUILLAS Y RECORTES DE APLANADO PARA ZOCLO.</t>
  </si>
  <si>
    <t>UM-AA-K2-0041</t>
  </si>
  <si>
    <t>UM-AA-KA-0010</t>
  </si>
  <si>
    <t>MURO DE TABIQUE DE BARRO ROJO RECOCIDO 7X14X28 CM. DE 14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</si>
  <si>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UM-AA-MT-0010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</si>
  <si>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</si>
  <si>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UM-AA-PI-0010</t>
  </si>
  <si>
    <t xml:space="preserve">RAMPA Y DESCANSO PARA ESCALERA DE CONCRETO HIDRAULICO F´C=250KG/CM2. DE 11 CM. DE ESPESOR, REFORZADO CON VARILLA DEL #3 F´Y=4200KG/CM2. @ 20 CM. EN  AMBOS SENTIDOS, DESCANSO CON ACABADO RÚSTICO PARA RECIBIR LOSETA Y PERIMETRO DE  7 CMS. DE ANCHO COLOCADO CON GRANZÓN, ACABADO DESLAVADO, INCLUYE: TRAZO, CIMBRA APARENTE CON TRIPLAY DE PINO DE PRIMERA DE 16 MM. SUPERFICIE LIMPIA, DESCIMBRADO, HABILITADO DE MATERIALES, ANCLAJE A CADENAS Y TRABES, ARMADO DE PARRILLA, BASTONES @ 40 CM. CONCRETO CON T.M.A. 3/4", ACARREO, COLADO, VIBRADO, CURADO, MANO DE OBRA, HERRAMIENTA,  MATERIALES Y TODO LO NECESARIO PARA SU CORRECTA EJECUCION (VER ARMADO Y DETALLE EN PLANO). </t>
  </si>
  <si>
    <t>UM-AA-RA-0010</t>
  </si>
  <si>
    <t>FORJADO DE ESCALÓN DE CONCRETO F´C=250KG/CM2, DE 35 CMS. DE HUELLA Y 18 CMS. DE PERALTE, FORJADO DE NARIZ CON CIMBRA APARENTE DE 10X5 CMS. (VER DETALLE EN PLANO), ARMADO DE PARRILLA CON VARILLAS #3 @ 18 CM. AMBOS SENTIDOS, ACABADO RÚSTICO PARA RECIBIR LOSETA, Y  PERIMETRO DE 7 CMS. DE ANCHO COLADO CON GRANZÓN, ACABADO DESLAVADO, INCLUYE: TRAZO, CIMBRA APARENTE, DESCIMBRADO HABILITADO DE MATERIALES, ANCLAJE A CADENAS Y TRABES, ACARREO, COLADO, VIBRADO, CURADO, MANO DE OBRA, HERRAMIENTA Y MATERIALES.</t>
  </si>
  <si>
    <t>UM-AA-ES-0010</t>
  </si>
  <si>
    <t>CHAFLAN DE CONCRETO F´C=200KG/CM2. DE 10X10 CMS. EN AZOTEA, INCLUYE: AFINE DE SUPERFICIE PARA RECIBIR IMPERMEABILIZANTE, MANO DE OBRA, HERRAMIENTA Y MATERIALES.</t>
  </si>
  <si>
    <t>UM-AA-CH-0010</t>
  </si>
  <si>
    <t xml:space="preserve">SUMINISTRO Y COLOCACIÓN DE PLACA DE ACERO DE 30X30X5/8" PARA FIJADO DE ESTRUCTURA EN COLUMNAS (VER DETALLE EN PLANO)INCLUYE:ANCLAS DE 5/8 DOBLADAS EN FRIO, GROUT NO METÁLICO DE 5 CM DE ESPESOR, TUERCA EXAGONAL AR DE 5/8 " RONDANA PLANA, ASÍ COMO CORTES ALINEACIÓN, MONTAJE Y TODO LO NECESARIO PARA SU CORRECTA EJECUCIÓN </t>
  </si>
  <si>
    <t>UM-HYC-PIN-0010</t>
  </si>
  <si>
    <t>UM-HYC-PRU-0010</t>
  </si>
  <si>
    <t>SUMINISTRO Y COLOCACIÓN DE TECHUMBRE A BASE DE PÁNEL METÁLICO TIPO SANDWICH PARA CUBIERTA, INYECTADO EN LINEA CONTINUA, CON POLIURETANO EXPANDIDO DE ALTA DENSIDAD (40KG/M3) Y AMBAS CARAS DE ACERO GALVANIZADO, PREPINTADO DE 1 1/2" CALIBRE 26/26. INCLUYE: CABALLETE LISO, CLOSURE, TAPAGOTERO GL DE 1" Y 1.5"CLIP DE CUBIERTA CAPELOTE, TORNILLOS AUTOTALADRANTES CON NEOPRENOCABEZA PINTADAPARA FIJACIÓN, MONTAJE, TRASLADOS, ELEVACIONES, SELLADOR NP1 COLOR BLANCO EN UNIONES Y TODO LO NECESARIO PARA SU CORRECTA EJECUCIÓN.</t>
  </si>
  <si>
    <t>UM-HYC-TECH-0010</t>
  </si>
  <si>
    <t>UM-HYC-TECH-0030</t>
  </si>
  <si>
    <t>UM-HYC-VM1-10</t>
  </si>
  <si>
    <t>UM-HYC-VM1-20</t>
  </si>
  <si>
    <t>SUMINISTRO Y TENDIDO DE TUBO SANIT. PVC REFORZADO DE 100MM DE DIAMETRO. INCLUYE: CONEXIÓN A REGISTROS DE LA LINEA DE DRENAJE, TRAZO, EXCAVACIÓN, CAMA DE ARENA, CODOS, COPLES, YEES, TEES, RELLENO, COMPACTACIÓN, MATERIALES MENORES, PRUEBAS Y TODO LO NECESARIO PARA SU CORRECTO FUNCIONAMIENTO.</t>
  </si>
  <si>
    <t>UM-IHS-TS-0010</t>
  </si>
  <si>
    <t>REGISTRO SANITARIO DE 60X60CM Y HASTA 1.05 M INTERIOR, FORJADO CON TABICÓN PESADO DE 10X14X28, APLANADO INTERIOR Y EXTERIOR CON MORTERO CEM-ARENA 1:3,  ACABADO PULIDO EN EL INTERIOR Y ELABORACIÓN DE MEDIA CAÑA, TAPA  DE MARCO Y CONTRAMARCO CON ÁNGULO DE 1 1/4", 1" X 3/16" Y REFORZADA CON VARILLAS DE 3/8" Y COLADA CON CONCRETO F'C=150 KG/CM2, ACABADO RAYADO.  INCLUYE: EXCAVACIÓN, RELLENO, EMBOQUILLADO DE TUBERIA EN PARED DE REGISTRO.</t>
  </si>
  <si>
    <t>UM-IHS-RS-0010</t>
  </si>
  <si>
    <t>REGISTRO PARA VÁLVULA DE 50X40X40 CM INTERIOR, FORJADO CON TABICÓN PESADO DE 10X14X28, APLANADO INTERIOR Y EXTERIOR CON MORTERO CEM-ARENA 1:3 ACABADO FINO, TAPA  DE MARCO Y CONTRAMARCO CON ÁNGULO DE 1 1/4", 1" X 3/16" Y REFORZADA CON VARILLAS DE 3/8" Y COLADA CON CONCRETO F'C=150 KG/CM2, ACABADO RAYADO.  INCLUYE: EXCAVACIÓN, RELLENO, EMBOQUILLADO DE TUBERIA EN PARED DE REGISTRO.</t>
  </si>
  <si>
    <t>UM-IHS-RV-0010</t>
  </si>
  <si>
    <t>COLOCACIÓN DE TARJA CON ESCURRIDOR IZQ/DER DE ACERO INOXIDABLE . INCLUYE: CONTRACANASTA, CESPOL DE PVC Y LLAVE  DE GANZO LA MARCA URREA CODIGO 9060INOX DE ACERO INOXIDABLE,  CHAPETÓN CROMADOS, ACCESORIOS Y TODOS LOS MATERIALES PARA SU CORRECTA INSTALACIÓN.</t>
  </si>
  <si>
    <t>UM-IHS-MUC-0080</t>
  </si>
  <si>
    <t>UM-AA-K-0010</t>
  </si>
  <si>
    <t>UM-AA-K4-0010</t>
  </si>
  <si>
    <t>UM-AA-K5-0010</t>
  </si>
  <si>
    <t>CADENA INTERMEDIA O DE CERRAMIENTO TIPO CC DE CONCRETO ARMADO F´C=250KG/CM2 DE  21X30 CMS, ARMADO CON 6 VARILLAS DEL #3 F´Y=4200 KG/CM2 Y ESTRIBOS DEL  #2  @15 CM EN AMBOS SENTIDOS. INCLUYE: CIMBRA COMÚN, COLADO, DESCIMBRADO, CRUCE DE VARILLAS, CURADO, MANO DE OBRA, HERRAMIENTAS Y MATERIALES, EN 1 NIVEL.</t>
  </si>
  <si>
    <t>UM-HYC-EST-0010/DI</t>
  </si>
  <si>
    <t>UM-IHS-CL-0030</t>
  </si>
  <si>
    <t>CASTILLO DE CONCRETO  KA Ó KSA F´C=250KG/CM2 DE 15X15 CM. DE SECCIÓN, ARMADO CON 4 VARILLAS DEL #3 FY=4200KG/CM2 Y ESTRIBOS DEL #2,  @ 15. INCLUYE: CIMBRA COMÚN, DESCIMBRADO, CRUCE DE VARILLAS, ANCLAJE, ESCUADRAS, MANO DE OBRA, HERRAMIENTA Y MATERIALES, EN 1 NIVEL Y 2</t>
  </si>
  <si>
    <t>UM-IEL-AC/I-0040A</t>
  </si>
  <si>
    <t>UM-IHS-BL/PVC-0010</t>
  </si>
  <si>
    <t>SUMINISTRO, INSTALACIÓN Y CONEXIÓN DE LÍNEA DE ALIMENTACIÓN HIDRAULICA CON TUBO DE PVC HIDRAULICO DE 3/4", INCLUYE:  TENDIDO DE TUBO, SOPORTE, TAQUETE EXPASIVO CON TUERCA PARA FIJACIÓN( VER DETALLE EN PLANO), CONEXIONES, MATERIALES MENORES, HERRAMIENTA, MANO DE OBRA, PRUEBA  Y TODO LO NECESARIO PARA SU BUEN FUNCIONAMIENTO. LIMPIEZA DEL ÁREA DE TRABAJO.</t>
  </si>
  <si>
    <t>SUMINISTRO, INSTALACIÓN Y CONEXIÓN DE LÍNEA DE ALIMENTACIÓN HIDRAULICA CON TUBO DE PVC HIDRAULICO DE 1", INCLUYE:  TENDIDO DE TUBO, SOPORTE, TAQUETE EXPASIVO CON TUERCA PARA FIJACIÓN( VER DETALLE EN PLANO), CONEXIONES, MATERIALES MENORES, HERRAMIENTA, MANO DE OBRA, PRUEBA  Y TODO LO NECESARIO PARA SU BUEN FUNCIONAMIENTO. LIMPIEZA DEL ÁREA DE TRABAJO.</t>
  </si>
  <si>
    <t>UM-PRE-DC-0010</t>
  </si>
  <si>
    <t>UM-PRE-DMU-0010</t>
  </si>
  <si>
    <t>UM-PRE-DL-0010</t>
  </si>
  <si>
    <t>DEMOLICIÓN DE LOSA DE CONCRETO ARMADO DE 10 CM. DE ESPESOR PROMEDIO, A CUALQUIER ALTURA Y GRADO DE DIFICULTAD,  A MANO CON MARRO Y CUÑA, SE DEBERÁ CONSIDERAR PARA ESTE TRABAJO: MANO DE OBRA, HERRAMIENTA, EQUIPO, ACARREOS, ACOPIO Y RETIRO DE MATERIAL PRODUCTO DE LA DEMOLICIÓN A TIRO AUTORIZADO Y LIMPIEZA DEL ÁREA DE TRABAJO.</t>
  </si>
  <si>
    <t>UM-PRE-DF-0010</t>
  </si>
  <si>
    <t>UM-PRE-DF-0012</t>
  </si>
  <si>
    <t xml:space="preserve">DEMOLICIÓN DE FIRME DE 15 CM DE ESPESOR,  DE CONCRETO ARMADO, CON ROMPEDORA ELECTRICA, SE DEBERÁ CONSIDERAR PARA ESTE TRABAJO: MANO DE OBRA, EQUIPO DE CORTE, ROMPEDORA,  ACARREOS,  HERRAMIENTA,  ACOPIO Y RETIRO DE MATERIAL PRODUCTO DE LA DEMOLICIÓN Y LIMPIEZA DEL ÁREA DE TRABAJO. </t>
  </si>
  <si>
    <t xml:space="preserve">DEMOLICIÓN DE FIRME DE 12CM ESPESOR,  DE CONCRETO ARMADO, CON ROMPEDORA ELECTRICA, SE DEBERÁ CONSIDERAR PARA ESTE TRABAJO: MANO DE OBRA, EQUIPO DE CORTE, ROMPEDORA,  ACARREOS,  HERRAMIENTA,  ACOPIO Y RETIRO DE MATERIAL PRODUCTO DE LA DEMOLICIÓN Y LIMPIEZA DEL ÁREA DE TRABAJO. </t>
  </si>
  <si>
    <t>DESPALME DE TERRENO NATURAL CON MAQUINARIA, ESPESOR PROMEDIO DE 20 CM, INCLUYE: MAQUINARIA, EQUIPO, MANO DE OBRA,  CARGA Y ACARREO DEL MATERIAL NO ÚTIL A 600 MTS. FUERA DE LA OBRA. TODO LO NECESARIO PARA SU CORRECTA EJECUCIÓN.</t>
  </si>
  <si>
    <t>UM-PRE-DE-0010</t>
  </si>
  <si>
    <t>MURETE DE ENRASE EN CIMENTACIÓN CON BLOCK PESADO DE 10X14X28 CMS.  ASENTADO CON MORTERO CEMENTO-ARENA 1:3 DE 14 CM. DE ESPESOR, TRABAJO TERMINADO.</t>
  </si>
  <si>
    <t>UM-CIM-EN-0010</t>
  </si>
  <si>
    <t>CADENA INTERIOR DE DESPLANTE TIPO CD3 DE 15X30 CMS. COLADO MONOLITICO CON CONCRETO F'C=250KG/CM2, ARMADA CON 6 VARILLAS DEL #3 Y EST. #2 @ 15 CM. INCLUYE: CIMBRA COMÚN, DESCIMBRADO, CRUCE DE VARILLAS, CURADO, MANO DE OBRA, HERRAMIENTAS Y MATERIALES.</t>
  </si>
  <si>
    <t>M</t>
  </si>
  <si>
    <t>SUMINISTRO Y APLICACIÓN DE IMPERMEABILIZANTE ASFÁLTICO EN CADENA ZOCLO, CADENA DE DESPLANTE EN TRES CARAS E HILADAS DE TABIQUE EN INTERIOR Y EXTERIOR, BASE SOLVENTE MARCA FESTER O SIMILAR, INCLUYE: MATERIALES, MANO DE OBRA, ACARREOS, DESPERDICIOS Y LIMPIEZA.</t>
  </si>
  <si>
    <t>UM-AA-CC-0050</t>
  </si>
  <si>
    <t>UM-AA-K6-0010</t>
  </si>
  <si>
    <t>FIRME DE CONCRETO F`C=250KG/CM2 DE 10 CMS. DE ESPESOR CON MALLA ELECTROSOLDADA 6X6/10-10 REFORZADO ACABADO ESCOBILLADO. MATERIALES, ACARREOS, PREPARACIÓN DE LA SUPERFICIE, NIVELACIÓN, CIMBRADO, TRASLAPES DE MALLA DE 15 CMS, COLADO, CURADO, MANO DE OBRA, EQUIPO Y HERRAMIENTA.</t>
  </si>
  <si>
    <t>FIRME DE CONCRETO F`C=200KG/CM2 DE 10 CMS. DE ESPESOR CON MALLA ELECTROSOLDADA 6X6/10-10 REFORZADO, ACABADO RÚSTICO PARA RECIBIR LOSETA INCLUYE: MATERIALES, ACARREOS, PREPARACIÓN DE LA SUPERFICIE, NIVELACIÓN, CIMBRADO, TRASLAPES DE MALLA DE 15 CMS, COLADO, CURADO, MANO DE OBRA, EQUIPO Y HERRAMIENTA.</t>
  </si>
  <si>
    <t>UM-HYC-ARM-0010</t>
  </si>
  <si>
    <t>UM-HYC-ARM-0020</t>
  </si>
  <si>
    <t>UM-HYC-ARM-0030</t>
  </si>
  <si>
    <t>UM-HYC-LA-0020</t>
  </si>
  <si>
    <t>UM-HYC-PLA/-0358</t>
  </si>
  <si>
    <t>UM-HYC-CF-0050</t>
  </si>
  <si>
    <t>UM-HYC-CV-0050</t>
  </si>
  <si>
    <t>REALIZACIÓN DE PRUEBA DE LIQUIDOS PENETRANTES A JUNTAS O UNIONES DE ELEMENTOS METÁLICOS CON SOLDADURA (POR PERSONAL DE LABORATORIO), CONSISTENTE EN LIMPIEZA DE LA JUNTA, APLICACIÓN DE LIQUIDO PENETRANTE, APLICACIÓN DE MATERIAL ABSORVENTE O POLVO SUSPENDIDO EN UN MEDIO ACUOSO COMO REVELADOR. INCLUYE: ANDAMIOS, HERRAMIENTA, PRESENTACIÓN DE INFORME DE ACUERDO A LA NORMA ANSI/AWS D1.1. (LAS JUSTAS O UNIONES A LAS QUE SE REALIZARAN LAS PRUEBAS SE DEFINIRAN EN OBRA)</t>
  </si>
  <si>
    <t xml:space="preserve">SUMINISTRO Y APLICACIÓN DE PINTURA EPOXICA SISTEMA MACROPOXI 646 FAST CURE EPOXI CLOR BLANCO A DOS MANOS CON PISTOLA, EN TODOS LOS ELEMENTOS METÁLICOS INCLUYE: PREPARACIÓN DEL METAL DE ACUERDO A LA FICHA TÉCNICA DEL PRODUCTO, ANDAMIOS, HERRAMIENTA Y EQUIPO MATERIALES MENORES, MANO DE OBRA Y TODO LO NECESARIO PARA SU CORRECTA EJECUCIÓN </t>
  </si>
  <si>
    <t xml:space="preserve"> SUMINISTRO Y COLOCACIÓN DE  ANGULOS DE 2"X2"X 1/4", PARA CUERDA INFERIOR DE ARMADURA A1 (VER DETALLE PLANO E-03). INCLUYE: CORTES, MONTAJE SEGÚN ESPECIFICACIONES DEK AISC,ALINEAMIENTO, PREPARACIÓN Y LIMPIEZA DEL METAL MEDIANTE CORREADO ABRASIVO O SIMILAR PARA SU PINTADO, PRIMER ANTICORROSIVO PARA ESMALTE,   SOLDADURA CLASE E7018 Y TODO LO NECESARIO PARA SU CORRECTA INSTALACIÓN DE ACUERDO A ESPECIFICACIONES DESCRITAS EN PLANOS ESTRUCTURALES.</t>
  </si>
  <si>
    <t xml:space="preserve"> SUMINISTRO Y COLOCACIÓN DE  ANGULOS DE 2 1/2"X2 1/2"X1/4", PARA CUERDA SUPERIOR DE ARMADURA A1 (VER DETALLE PLANO E-03). INCLUYE: CORTES, MONTAJE SEGÚN ESPECIFICACIONES DEK AISC,ALINEAMIENTO, PREPARACIÓN Y LIMPIEZA DEL METAL MEDIANTE CORREADO ABRASIVO O SIMILAR PARA SU PINTADO, PRIMER ANTICORROSIVO PARA ESMALTE, SOLDADURA CLASE E7018 Y TODO LO NECESARIO PARA SU CORRECTA INSTALACIÓN DE ACUERDO A ESPECIFICACIONES DESCRITAS EN PLANOS ESTRUCTURALES.</t>
  </si>
  <si>
    <t xml:space="preserve"> SUMINISTRO Y COLOCACIÓN DE  PTR  DE 2"X2"X4MM, PARA ELEMENTOS DE  ARMADURA A1 Y A2 (VER DETALLE PLANO E-03). INCLUYE: CORTES, MONTAJE SEGÚN ESPECIFICACIONES DEK AISC,ALINEAMIENTO, PREPARACIÓN Y LIMPIEZA DEL METAL MEDIANTE CORREADO ABRASIVO O SIMILAR PARA SU PINTADO, PRIMER ANTICORROSIVO PARA ESMALTE, SOLDADURA CLASE E7018 Y TODO LO NECESARIO PARA SU CORRECTA INSTALACIÓN DE ACUERDO A ESPECIFICACIONES DESCRITAS EN PLANOS ESTRUCTURALES.</t>
  </si>
  <si>
    <t xml:space="preserve"> SUMINISTRO Y COLOCACIÓN DE  PTR  DE 2"X2"X1/8", PARA ELEMENTOS DE  ARMADURA A1 Y A2 (VER DETALLE PLANO E-03). INCLUYE: CORTES, MONTAJE SEGÚN ESPECIFICACIONES DEK AISC,ALINEAMIENTO, PREPARACIÓN Y LIMPIEZA DEL METAL MEDIANTE CORREADO ABRASIVO O SIMILAR PARA SU PINTADO, PRIMER ANTICORROSIVO PARA ESMALTE, SOLDADURA CLASE E7018 Y TODO LO NECESARIO PARA SU CORRECTA INSTALACIÓN DE ACUERDO A ESPECIFICACIONES DESCRITAS EN PLANOS ESTRUCTURALES. </t>
  </si>
  <si>
    <t>PERFIL DE ACERO 6MT12 A36 , PARA LARGUEROS EN CUBIERTA  (VER DETALLE PLANO E-03). INCLUYE: CORTES, MONTAJE SEGÚN ESPECIFICACIONES AISC, ALINEAMIENTO, PREPARACIÓN Y LIMPIEZA DEL METAL MEDIANTE CHORREADO ABRASIVO O TÉCNICA SIMILAR PARA SU PINTADO, PRIMER ANTICORROSIVO PARA ESMALTE, SOLDADURA CLASE E7018, CLIP DE LAMINA DE 1/4"X 4"X4" CON DOS TORNILLOS DE 3/8" DE ACERO INOXIDABLE, TUERCAS Y RONDANAS EN CONEXIÓN DE LARGUERO SOBRE A1 O A1  Y TODO LO NECESARIO PARA SU CORRECTA INSTALACIÓN.</t>
  </si>
  <si>
    <t>ACERO REDONDO LISO DE 5/8 DE PULGADA A-36, PARA CONTRAVIENTO (CV)EN CUBIERTA.(VER DETALLE EN PLANO E-03) INCLUYE: TUERCA EXAGONAL, RONDANA PLANA, PLACA DE 3/8"  DE 110X100MM, PLACA TIENGULAR DE 3/8" DE 100X50MM, ALINEAMIENTO, PREPARACIÓN Y LIMPIEZA DE METAL MEDIANTE CHORREADO ABRASIVO O TECNICA SIMILAR PARA SU PINTADO, PRIMER ANTICORROSIVO PARA ESMALTE Y  TODO LO NECESARIO PARA SU CORRECTA INSTALACIÓN.</t>
  </si>
  <si>
    <t xml:space="preserve">ACERO LISO 5/8 A-36 PARA CONTRAFLAMBEO (CF)EN CUBIERTA. (VER DETALLE EN PLANO E-03) INCLUYE:ROSCA EN EXTREMOS DEL ELEMENTO , MONTAJE SEGÚN ESPECIFICACIONES, ALINEAMIENTO, PREPARACIÓN Y LIMPIEZA DEL METAL MEDIANTE CHORREADO ABRASIVO O TÉNICA SIMILAR PARA SU PINTADO, PRIMER ANTICORROSIVO PARA ESMALTE, SOLDADURA CLASE E780, TUERCA EXAGONAL PESADA DE 5/8 (DIAMETRO NOMINAL) Y TODO LO NECESARIO PARA SU CORRECTA EJECUCIÓN </t>
  </si>
  <si>
    <t>SUMINISTRO Y COLOCACIÓN DE TECHUMBRE A BASE DE GALVATEJA TERNIUM. INCLUYE: ACCESORIOS, PIJAS, MANO DE OBRA, INSTALACIÓN, MONTAJE, TRASLADOS, ELEVACIONES, SELLADOR Y TODO LO NECESARIO PARA SU CORRECTA EJECUCIÓN</t>
  </si>
  <si>
    <t>UM-HYC-PLC/-236</t>
  </si>
  <si>
    <t>SUMINISTRO Y COLOCACIÓN DE ACERO IPR  10" X19" PARA VIGA METÁLICA TIPO I2 EN CUBIERTA (VER DETALLE EN PLANO E-04). INCLUYE:CORTES, MONTAJE SEGÚN ESPECIFICACIONES DE DEL AISC, ALINEAMIENTO, PREPARACIÓN Y LIMPIEZA DEL METAL MEDIANTE CHORREADO ABRASIVO O TÉCNICA SIMILAR PARA SU PINTADO, SOLDADURA CLASE E7018 Y TODO LO NECESARIO PARA SU CORRECTA INSTALACIÓN.</t>
  </si>
  <si>
    <t>SUMINISTRO Y COLOCACIÓN DE ACERO IPR  10" X 22" PARA VIGA METÁLICA TIPO I EN CUBIERTA (VER DETALLE EN PLANO E-04). INCLUYE:CORTES, MONTAJE SEGÚN ESPECIFICACIONES DE DEL AISC, ALINEAMIENTO, PREPARACIÓN Y LIMPIEZA DEL METAL MEDIANTE CHORREADO ABRASIVO O TÉCNICA SIMILAR PARA SU PINTADO, SOLDADURA CLASE E7018 Y TODO LO NECESARIO PARA SU CORRECTA INSTALACIÓN.</t>
  </si>
  <si>
    <t>SUMINISTRO Y COLOCACIÓN DE PTR  4" X 3" X1/8" PARA LARGUERO EN CUBIERTA (VER DETALLE EN PLANO E-04) CONEXION CON VIGA IPR. INCLUYE:CORTES, MONTAJE SEGÚN ESPECIFICACIONES DE DEL AISC, ALINEAMIENTO, PREPARACIÓN Y LIMPIEZA DEL METAL MEDIANTE CHORREADO ABRASIVO O TÉCNICA SIMILAR PARA SU PINTADO, SOLDADURA CLASE E7018 Y TODO LO NECESARIO PARA SU CORRECTA INSTALACIÓN.</t>
  </si>
  <si>
    <t>UM-IHS-SH-0010</t>
  </si>
  <si>
    <t>UM-IHS-TS-0015</t>
  </si>
  <si>
    <t>SUMINISTRO Y TENDIDO DE TUBO SANIT. PVC REFORZADO DE 150MM DE DIAMETRO. INCLUYE: CONEXIÓN A REGISTROS DE LA LINEA DE DRENAJE, TRAZO, EXCAVACIÓN, CAMA DE ARENA, CODOS, COPLES, YEES, TEES, RELLENO, COMPACTACIÓN, MATERIALES MENORES, PRUEBAS Y TODO LO NECESARIO PARA SU CORRECTO FUNCIONAMIENTO.</t>
  </si>
  <si>
    <t>SUMINISTRO Y COLOCACIÓN DE COLADERA DE COLADERA HELVEX MODELO 1342-35-CHLI O SIMILAR DE CONTORNO CUADRADO PARA INSERTO CERAMICO CON CAMPANA Fo. Fo. CONEXIÓN PARA TUBO DE 50 mm (2"). DE ROSCAR. SELLO HIDRAULICO. INCLUYE: SUMINISTRO, INSTALACIÓN Y TODO LO NECESARIO PARA SU CORRECTO FUNCIONAMIENTO.</t>
  </si>
  <si>
    <t>SISTEMA DE REJILLAS CON UN DESARROLLO DE 1.5 MTS Y ESPESOR DE 15 CM HECHA A BASE DE CONCRETO F'C=200 KG/CM2 ACABADO COMÚN, COLADO EN LOSAS DE 2.50 MTS COMO MAXIMO, INCLUYE: PREPARACIÓN DE CONTRAMARCO PARA RECIBIR REJILLA METALICA, JUNTA FRIA, TRAZO, CORTES, EXCAVACIONES, RELLENO, SALIDAS SANITARIA,  REJILLA Y TODO LO NECESARIO PARA SU CORRECTA EJECUCIÓN.</t>
  </si>
  <si>
    <t>UM-IHS-RJ-0010</t>
  </si>
  <si>
    <t>FIRME DE CONCRETO F`C=250KG/CM2 DE 10 CMS. DE ESPESOR CON MALLA ELECTROSOLDADA 6X6/10-10 REFORZADO ACABADO ESCOBILLADO. INCLUYE: MATERIALES, ACARREOS, PREPARACIÓN DE LA SUPERFICIE, NIVELACIÓN, CIMBRADO, COLADO, MANO DE OBRA, EQUIPO Y HERRAMIENTA.</t>
  </si>
  <si>
    <t>UM-OE-BA-0010</t>
  </si>
  <si>
    <t>ELABORACIÓN DE BASES PARA MINI-SPLIT DE 0.80X0.70X0.52 CM. A BASE DE CONCRETO HECHO EN OBRA F´C=150KG/CM2. ASENTADA SOBRE UNA BASE DE CONCRETO SIMPLE F´C=100KG/CM2. INCLUYE: EXCAVACIÓN, RELLENO, CIMBRA APARENTE Y MANO DE OBRA.</t>
  </si>
  <si>
    <t>SALIDA DE RED DE AIRE, INCLUYE: TUBERIA DE PVC HIDRAULICO VISIBLES EN MURO Y BAJO LOSA SUJETOS CON UNICANAL DE DE 1/2", 1", 2"  Y 4",  CONEXIONES (CODOS, YEES, TEES, CONECTORES, VALVULA DE COMPUERTA), MATERIALES MENORES, PINTURA DE ESMALTE ALQUIDALICO COLOR VIOLETA, HERRAMIENTA, MANO DE OBRA, PRUEBA HIDROSTÁTICAS CON DURACIÓN MINIMA DE 3 HRS Y  TODO LO NECESARIO PARA SU BUEN FUNCIONAMIENTO. LIMPIEZA DEL ÁREA DE TRABAJO.</t>
  </si>
  <si>
    <t>UM-IHS-SA-0030</t>
  </si>
  <si>
    <t>SALIDA SANITARIA CON TUBO DE PVC SANT. REFORZADO, INCLUYE: CONEXIONES, TUBERIAS DE PVC DE 2 Y 4", HERRAJES NECESARIOS Y DEMÁS MATERIALES, HERRAMIENTAS, MANO DE OBRA, PRUEBAS, RANURAS, RESANES Y TODO LO NECESARIO PARA SU BUEN FUNCIONAMIENTO. LIMPIEZA DEL ÁREA DE TRABAJO.</t>
  </si>
  <si>
    <t>SALIDA HIDRAULICA PARA AGUA DULCE, INCLUYE: TUBERIA DE COBRE TIPO "M" DE 1/2" Y 3/4",  MATERIAL DE SOLDADURA ESTAÑO 50, CONEXIONES (CODOS, YEES, TEES, CONECTORES, VALVULA ANGULAR), MATERIALES MENORES, HERRAMIENTA, MANO DE OBRA, PRUEBA HIDROSTÁTICAS CON DURACIÓN MINIMA DE 3 HRS, RANURAS, RESANES Y TODO LO NECESARIO PARA SU BUEN FUNCIONAMIENTO. LIMPIEZA DEL ÁREA DE TRABAJO.</t>
  </si>
  <si>
    <t>SALIDA HIDRAULICA PARA AGUA MARINA, INCLUYE. TUBERIA DE PVC HIDRAULICO DE 1/2" Y 3/4", CONEXIONES (CODOS, YEES, TEES, CONECTORES, VALVULA ANGULAR), MATERIALES MENORES, HERRAMIENTA, MANO DE OBRA, PRUEBA HIDROSTÁTICAS CON DURACIÓN MINIMA DE 3 HRS, MATERIAL PARA FIJACIÓN Y COLGANTEO Y TODO LO NECESARIO PARA SU BUEN FUNCIONAMIENTO. LIMPIEZA DEL ÁREA DE TRABAJO.</t>
  </si>
  <si>
    <t>CADENA INTERIOR DE DESPLANTE TIPO CD1 DE 21X30 CMS. COLADO MONOLITICO CON CONCRETO F'C=250KG/CM2, ARMADA CON 6 VARILLAS DEL #3 Y EST. #2 @ 15CMS. INCLUYE: PREPARACIÓN DE ACERO (BARBA) DEL #2 @30CM, DE 54 CM DE LONGITUD, PARA CEJA, CIMBRA COMÚN, DESCIMBRADO, CRUCE DE VARILLAS, CURADO, MANO DE OBRA, HERRAMIENTAS Y MATERIALES.</t>
  </si>
  <si>
    <t>UM-CIM-CD-0021</t>
  </si>
  <si>
    <t>UM-CIM-CD-0015</t>
  </si>
  <si>
    <t>CADENA DE CONCRETO PARA ZOCLO F`C=250KG/CM2 DE 15X21 CM. ACABADO APARENTE ARMADO CON 2 VARILLAS DEL #3 FY=4200KG/CM2 Y ESTRIBOS DEL #2 @ 20 CM. INCLUYE: CIMBRADO, DESCIMBRADO, CRUCES DE VARILLAS, MANO DE OBRA HERRAMIENTA Y MATERIALES, EN 1 Y 2 NIVEL.</t>
  </si>
  <si>
    <t>UMA-AA-CD-0036</t>
  </si>
  <si>
    <t>CADENA DE CONCRETO MV O INTERMEDIA F C=250KG/CM2 DE 21X10 CM. ARMADA CON 2 VARILLAS DEL #3 Y ESTRIBOS DEL #2 @ 20 CM., ANCLANDOLA A LOS CASTILLOS (VER DETALLE EN PLANO ESTRUCTURAL) INCLUYE: CIMBRADO, COLADO, DESCIMBRADO,  CRUCE DE VARILLAS, MANO DE</t>
  </si>
  <si>
    <t>UMA-AA-CV-0031</t>
  </si>
  <si>
    <t>CASTILLO DE CONCRETO  K3 Ó KS3 F´C=250KG/CM2 DE 21X21 CM. DE SECCIÓN, ARMADO CON 6 VARILLAS DEL #4 FY=4200KG/CM2 Y ESTRIBOS DEL #3 @ 15 CMS. INCLUYE: CIMBRA COMÚN, DESCIMBRADO, CRUCE DE VARILLAS, ANCLAJE, ESCUADRAS, MANO DE OBRA, HERRAMIENTA Y MATERIALES, EN CUALQUIER NIVEL.</t>
  </si>
  <si>
    <t>CASTILLO DE CONCRETO K F´C= 250KG/CM2 DE 15x21 CMS. ARMADO CON 4 VARILLAS DEL No. 4 F´Y=4200KG/CM2 Y ESTRIBOS DEL #3 @ 15 CMS. INCLUYE: CIMBRA COMÚN, COLADO, DESCIMBRADO Y CRUCES DE VARILLAS, ANCLAJE, ESCUADRAS,  MANO DE OBRA, HERRAMIENTA Y MATERIALES, EN CUALQUIER NIVEL.</t>
  </si>
  <si>
    <t>CASTILLO DE CONCRETO K1 Ó KS1 F´C=250KG/CM2 DE 21X21 CM. DE SECCIÓN, ARMADO CON 4 VARILLAS DEL #4 FY=4200KG/CM2 Y ESTRIBOS DEL #3 @ 15. INCLUYE: CIMBRA COMÚN, DESCIMBRADO, CRUCE DE VARILLAS, ANCLAJE, ESCUADRAS, MANO DE OBRA, HERRAMIENTA Y MATERIALES, EN CUALQUIER NIVEL.</t>
  </si>
  <si>
    <t>CASTILLO DE CONCRETO  K2 Ó KS2 F´C=250KG/CM2 DE 21X20 CM. DE SECCIÓN, ARMADO CON 4 VARILLAS DEL #4 FY=4200KG/CM2 Y ESTRIBOS DEL #3,  @ 15. INCLUYE: CIMBRA COMÚN, DESCIMBRADO, CRUCE DE VARILLAS, ANCLAJE, ESCUADRAS, MANO DE OBRA, HERRAMIENTA Y MATERIALES,EN CUALQUIER NIVEL.</t>
  </si>
  <si>
    <t>CASTILLO DE CONCRETO  K4 Ó KS4 F´C=250KG/CM2 DE 15X21 CM. DE SECCIÓN, ARMADO CON 4 VARILLAS DEL #4 FY=4200KG/CM2 Y ESTRIBOS DEL #3 @ 15. INCLUYE: CIMBRA COMÚN, DESCIMBRADO, CRUCE DE VARILLAS, ANCLAJE, ESCUADRAS, MANO DE OBRA, HERRAMIENTA Y MATERIALES, EN CUALQUIER NIVEL.</t>
  </si>
  <si>
    <t>CASTILLO DE CONCRETO  K5 Ó KS3 F´C=250KG/CM2 DE 20X30 CM. DE SECCIÓN, ARMADO CON 6 VARILLAS DEL #4 FY=4200KG/CM2 Y ESTRIBOS DEL #2 @ 15 CMS. INCLUYE: CIMBRA COMÚN, DESCIMBRADO, CRUCE DE VARILLAS, ANCLAJE, ESCUADRAS, MANO DE OBRA, HERRAMIENTA Y MATERIALES, EN CUALQUIER NIVEL.</t>
  </si>
  <si>
    <t>CASTILLO DE CONCRETO  K6 Ó KS6 F´C=250KG/CM2 DE 15X20 CM. DE SECCIÓN, ARMADO CON 4 VARILLAS DEL #3 FY=4200KG/CM2 Y ESTRIBOS DEL #2 @ 15 CMS. INCLUYE: CIMBRA COMÚN, DESCIMBRADO, CRUCE DE VARILLAS, ANCLAJE, ESCUADRAS, MANO DE OBRA, HERRAMIENTA Y MATERIALES, EN CUALQUIER NIVEL.</t>
  </si>
  <si>
    <t>SUMINISTRO Y COLOCACIÓN DE IMPERMEABILIZANTE EN AZOTEAS MARCA IMPERLLANTA A 2 MANOS COLOR TERRACOTA, REFORZADO CON MEMBRANA, GARANTIA A 5 AÑOS. INCL: PREPARACIÓN DE LA SUPERFICIE, (LIMPIEZA Y SELLADO CON MEZCLA DE IMPERLLANTA Y SELLADOR PROPORCIÓN 2:1), CALAFATEO DE GRIETAS EN CASO DE EXISTIR Y CHAFLANES CON CEMENTO PLÁSTICO (EMULASTIC DE COMEX), APLICACIÓN DE LA PRIMERA MANO PARA PROCEDER A LA COLOCACIÓN DE LA MENBRANA, TRASLAPES EN MEMBRANA, APLICACIÓN DE LA SEGUNDA MANO, RECORTES, ACARREO Y ELEVACION DE LOS MATERIALES A UNA ALTURA DE 7.80 MTS.</t>
  </si>
  <si>
    <t>UM-IEL-LC/GALV-0010</t>
  </si>
  <si>
    <t>SALIDA PARA LUMINARIA Y CONTACTO, CON CAJA DE REGISTRO GALVANIZADA TIPO PESADO DE 4"X4", CONDULET CAJA REGISTRO FS-1 ENTRADA DE 1/2" CON ROSCA INTERIOR O CAJA REGISTRO LL13, LB13, LR13 SERIE OVALADA SERIE 3 CON ROSCA INTERIOR, TUBERIA GALVANIZADA CONDUIT LIGERA CON ROSCA, MONITOR Y CONTRA., INCLUYE: ABRAZADERA OMEGA O UNICANAL CON PERFIL DE SUJECIÓN, ESPARRAGO PARA COLGANTEO, GUIAS DE ACERO GALVANIZADO C.14 Y TODO LO NECESARIO PARA SU CORRECTA EJECUCION (VER PLANO ELÉCTRICO).</t>
  </si>
  <si>
    <t>SALIDA PARA APAGADOR SENCILLO O DE ESCALERA Y CONTROL DE VENTILADOR CON CHALUPA DE PVC. TUBO Y CONECTOR CONDUIT DE PVC. TIPO PESADO DE 13 MM.,  INCLUYE: RANURAS, RESANES EN MUROS, GUIAS DE ACERO GALVANIZADO C. 14 Y TODO LO NECESARIO PARA SU CORRECTA EJECUCIÓN Y FUNCIONAMIENTO (VER PLANO ELECTRICO).</t>
  </si>
  <si>
    <t>UM-IEL-VE/GALV-0010</t>
  </si>
  <si>
    <t>SALIDA PARA VENTILADOR DE TECHO, CON CAJA DE REGISTRO GALVANIZADA TIPO PESADO DE 4" X 4", CONDULET CAJA REGISTRO FS-1 ENTRADA DE 1/2" CON ROSCA INTERIOR O CAJA REGISTRO LL13, LB13, LR13 SERIE OVALADA SERIE 3 CON ROSCA INTERIOR, TUBERIA GALVANIZADA CONDUIT LIGERA CON ROSCA, MONITOR Y CONTRA., INCLUYE: ABRAZADERA OMEGA O UNICANAL CON PERFIL DE SUJECIÓN, ESPARRAGO PARA COLGANTEO, GUIAS DE ACERO GALVANIZADO C.14 Y TODO LO NECESARIO PARA SU CORRECTA EJECUCION (VER PLANO ELÉCTRICO).</t>
  </si>
  <si>
    <t>UM-IEL-AC-0010</t>
  </si>
  <si>
    <t>SALIDA PARA AIRE ACONDICIONADO TIPO MINI-SPLIT CON CAJA DE REGISTRO DE PVC DE 19 MM, TUBO Y CONECTOR CONDUIT DE PVC. TIPO PESADO DE 19 MM.  INCLUYE: TODO LO NECESARIO PARA SU CORRECTA EJECUCIÓN. (VER PLANO ELÉCTRICO)</t>
  </si>
  <si>
    <t>UM-IEL-AL-0010</t>
  </si>
  <si>
    <t>SALIDA PARA SISTEMA DE ALARMA, CÁMARA Y CAÑON PROYECTOR CON CHALUPA DE PVC, TUBO Y CONECTOR CONDUIT DE PVC. TIPO PESADO DE 13 Ó 19 MM. INCLUYE: RANURAS, RESANES EN MUROS, GUIAS DE ACERO GALVANIZADO C. 14 Y TODO LO NECESARIO PARA SU CORRECTA EJECUCION (VER PLANO ELECTRICO).</t>
  </si>
  <si>
    <t>UM-IEL-LU/LED-0040C</t>
  </si>
  <si>
    <t>UM-IEL-AC/I-0020</t>
  </si>
  <si>
    <t>UM-IEL-AC/I-0030</t>
  </si>
  <si>
    <t>UM-IEL-CO-0010</t>
  </si>
  <si>
    <t>UM-IEL-TE-0010</t>
  </si>
  <si>
    <t>SUMINISTRO Y COLOCACIÓN DE TAPAS MARCA ARROW HARD PARA SALIDAS DE EQUIPO TELEFONO, POR  UNIDAD DE OBRA TERMINADA.</t>
  </si>
  <si>
    <t>UM-IEL-TA-0010NF</t>
  </si>
  <si>
    <t>UM-IEL-TAC-0010NF</t>
  </si>
  <si>
    <t>UM-IEL-TAC-0020NF</t>
  </si>
  <si>
    <t>UM-IEL-IN-0020</t>
  </si>
  <si>
    <t>UM-IEL-IN-0030</t>
  </si>
  <si>
    <t>UM-IEL-D2-0010</t>
  </si>
  <si>
    <t>UM-IEL-TF-0010A</t>
  </si>
  <si>
    <t>SUMINISTRO Y COLOCACION  DE VARILLA COOPERWELD DE 5/8"X 3 MTS, DENTRO DE REGISTRO ELECTRICO, INCLUYE: HINCADO, INSTALACION, CONEXIÓN Y TODO LO NECESARIO PARA SU CORRECTA EJECUCION.</t>
  </si>
  <si>
    <t>UM-IEL-EN-0020</t>
  </si>
  <si>
    <t>UM-IEL-RE-0010</t>
  </si>
  <si>
    <t>REGISTRO ELÉCTRICO DE 1.00X1.00X80 CM. TIPO BANCA A BASE DE TABICÓN DE CEMENTO DE 10X14X28 CMS. COMÚN REPELLADO PULIDO EN INTERIOR Y EXTERIOR CON MORTERO CEMENTO ARENA PROPORCIÓN 1:3 Y TAPA EXPLORABLE CON FILTRO DE AGUA (FONDO DE GRAVA DE ¾”) INCLUYE: EMBOQUILLADOS DE TUBERÍAS EN PARED DE REGISTRO, POR UNIDAD DE OBRA TERMINADA.</t>
  </si>
  <si>
    <t>UM-IEL-RR-0010</t>
  </si>
  <si>
    <t>REGISTRO INTERIOR PARA RED DE FIBRA ÓPTICA 40X60X60 CMS. A BASE DE TABICÓN DE CEMENTO 10X14X28 CMS. DE APLANADO INTERIOR CON MORTERO: CEMENTO-ARENA  PROPORCIÓN 1:3, FIRME DE CONCRETO F'C=150KG/CM2 ACABADO COMÚN Y TAPA EXPLORABLE CON ÁNGULO ESTRUCTURAL DE 1" COLADA EN OBRA, DE ACABADO AL PISO SEGÚN CORRESPONDA, INCLUYE: ENBOQUILLADO DE TUBERIA EN PARED DE REGISTRO.</t>
  </si>
  <si>
    <t>UM-IEL-RR-0020</t>
  </si>
  <si>
    <t>REGISTRO PARA RED EXTERIOR DE CÓMPUTO DE 60X60X80 TIPO BANCA POR UNIDAD DE OBRA TERMINADA A BASE DE TABIQUE ROJO COMÚN REPELLADO PULIDO EN INTERIOR CON MORTERO CEMENTO ARENA 1:3 FIRME DE CONCRETO SIMPLE Y TAPA EXPLORABLE INCLUYE: ENBOQUILLADO DE TUBERIAS EN PARED DE REGISTRO.</t>
  </si>
  <si>
    <t>“RECONSTRUCCIÓN DEL EDIFICIO PARA LABORATORIOS DE ACUICULTURA, EN EL CAMPUS PUERTO ÁNGEL” EN LA UNIVERSIDAD DEL MAR</t>
  </si>
  <si>
    <t>C) INSTALACIÓN DE GAS</t>
  </si>
  <si>
    <t>UM-IG-S-0019</t>
  </si>
  <si>
    <t>SALIDA DE GAS DE 13 Ó 19 MM PARA CALENTADOR O ESTUFA, CON TUBO DE COBRE TIPO "L"  SE DEBERÁ CONSIDERAR PARA ESTE TRABAJO: SUMINISTRO, INSTALACIÓN Y CONEXIÓN, PRUEBAS, MATERIALES, MANO DE OBRA, HERRAMIENTA Y EQUIPO, ANDAMIOS, CARGAS, DESCARGAS, ACARREOS, ELEVACIONES, CORTES, DESPERDICIOS, FIJACIONES, PINTURA DE ACUERDO AL CÓDIGO, LIMPIEZA DE LA ZONA DE TRABAJO.</t>
  </si>
  <si>
    <t>UM-IG-VAL-0010</t>
  </si>
  <si>
    <t>SUMINISTRO E INSTALACIÓN DE VALVULAS DE CONTROL DE CIERRE RAPIDO EN RED DE GAS, UBICADA A 1.50 - 1.70 M DEL NPT ANTES DE LA LLEGADA AL MUEBLE. INCLUYE: CONEXIÓN, HERRAMIENTA, MANO DE OBRA, Y TODO LO NECESARIO PARA SU CORRECTA INSTALACIÓN.</t>
  </si>
  <si>
    <t>TOTAL C) INSTALACIÓN DE GAS</t>
  </si>
  <si>
    <t>UM-OE-GU-0010</t>
  </si>
  <si>
    <t>GUARNICIÓN DE CONCRETO F´C=250KG/CM2. SECCIÓN 15X20X30 CM. CIMBRA APARENTE, INCLUYE: TRAZO, NIVELACIÓN, EXCAVACIÓN, RELLENO, COMPACTACIÓN, CIMBRA, COLADO, CURADO, DESCIMBRADO, MANO DE OBRA, HERRAMIENTA Y MATERIALES.</t>
  </si>
  <si>
    <t xml:space="preserve"> TOTAL CAPITULO 0.- PRELIMINARES</t>
  </si>
  <si>
    <t>TOTAL CAPITULO 1.- CIMENTACIÓN</t>
  </si>
  <si>
    <t>TOTAL CAPITULO 2.- ESTRUCTURAS</t>
  </si>
  <si>
    <t>A) CANCELERÍA</t>
  </si>
  <si>
    <t>TOTAL A) CANCELERÍA</t>
  </si>
  <si>
    <t>B) TECHUMBRE</t>
  </si>
  <si>
    <t>TOTAL B) TECHUMBRE</t>
  </si>
  <si>
    <t>TOTAL A) INSTALACIÓN  HIDRO-SANITARIA</t>
  </si>
  <si>
    <t>TOTAL B) INSTALACIÓN ELÉCTRICA, RED Y ALARMAS</t>
  </si>
  <si>
    <t>CAPITULO 3.- ALBAÑILERIA Y ACABADOS</t>
  </si>
  <si>
    <t>TOTAL CAPITULO 3.- ALBAÑILERIA Y ACABADOS</t>
  </si>
  <si>
    <t>CAPITULO 4.- HERRERÍA Y CARPINTERÍA</t>
  </si>
  <si>
    <t>TOTAL CAPITULO 4.- HERRERÍA Y CARPINTERÍA</t>
  </si>
  <si>
    <t>CAPITULO 5.- INSTALACIONES</t>
  </si>
  <si>
    <t>TOTAL CAPITULO 5.- INSTALACIONES</t>
  </si>
  <si>
    <t>CAPITULO 6.- OBRA EXTERIOR</t>
  </si>
  <si>
    <t>TOTAL CAPITULO 6.- OBRA EXTERIOR</t>
  </si>
  <si>
    <t>CORTE PARA FORMACION DE PLATAFORMA NIVELADA CON MAQUINA EN TERRENO TIPO "B". INCLUYE: TRAZO, AFINE, ABUNDAMIENTO, ACARREOS DENTRO Y FUERA DE LA OBRA DEL MATERIAL NO UTILIZADO, PRODUCTO DE LOS CORTES A 650 MTS. FUERA DE LA OBRA.</t>
  </si>
  <si>
    <t xml:space="preserve">UM-PRE-EP-0010  </t>
  </si>
  <si>
    <t>UM-HYC-PA-0010C</t>
  </si>
  <si>
    <t>UM-HYC-PU-0061</t>
  </si>
  <si>
    <t>UM-HYC-PA-0020C</t>
  </si>
  <si>
    <t>UM-HYC-PU-0070</t>
  </si>
  <si>
    <t>SUMINISTRO Y COLOCACIÓN DE REJA DE ACERO  DE ALAMBRES GALVANIZADOS CON PROTECCIÓN DE CIRCONIO Y PINTURA DE POLIESTER TERMOENDURECIDO, NO TOXICA., DE 1.2 M DE ALTURA, MARCA DEACERO, MODELO CONTEMPORANEA ACABADO MARINO, COLOR DEFINIR, VER DETALLE EN PLANO,  INSTALACÓN DE ACUERDO A FICHA TÉCNICA DEL PRODUCTO. INLUYE: ACCESORIOS (SEPARADOR TAPA, TORNILLOS, BARRA DE SUJECIÓN, POSTES, ACARREOS, INSTALACIÓN, CORTES PARA PUERTAS, FIJADO A MURO BAJO Y TODO LO NECESARIO PARA SU CORRECTO FUNCIONAMIENTO.</t>
  </si>
  <si>
    <t>UM-HYC-RE-0010/AD</t>
  </si>
  <si>
    <t>UM-HYC-VA-0010</t>
  </si>
  <si>
    <t>SUMINISTRO Y COLOCACION DE VENTANA DE CANCELERÍA  DE ALUMINIO ANODIZADO NATURAL DE 3" SEGUN ESPECIFICACIÓNES DE PLANOS, CON SEGUROS DE EMBUTIDO, PASADORES Y BISAGRAS EN VENTANAS FIJADAS CON TORNILLOS, TAQUETES DE PLÁSTICO, REMACHES PARA FIJAR LAS HOJAS, SELLADO CON SILICÓN Y SELLADOR ACRÍLICO EN MARCOS Y TODO LO NECESARIO PARA SU BUEN FUNCIONAMIENTO. EL CRISTAL SERÁ FILTRASOL DE 6 MM EN LA CANCELERÍA EXTERIOR, Y CRISTAL CLARO DE 6 MM Y ACRÍLICO ESMERILADO BLANCO DE 6 MM EN LA CANCELERÍA INTERIOR SEGÚN SE INDIQUE. SERÁN DESLIZANTE, FIJA O DE TIPO GUILLOTINA, SEGÚN DETALLES Y ESPECIFICACIONES DE PLANO. Y TODO LO NECESARIO PARA SU BUEN FUNCIONAMIENTO.</t>
  </si>
  <si>
    <t>UM-HYC-PM-520</t>
  </si>
  <si>
    <t>UM-HYC-PACP-0020</t>
  </si>
  <si>
    <t>UM-HYC-PACP-0030</t>
  </si>
  <si>
    <t>UM-HYC-PACP-0105</t>
  </si>
  <si>
    <t>UM-IEL-RE-0020</t>
  </si>
  <si>
    <t>REGISTRO INTERIOR ELÉCTRICO DE 0.60X1.20X50 CM. TIPO BANCA A BASE DE TABICÓN DE CEMENTO DE 10X14X28 CMS. COMÚN REPELLADO PULIDO EN INTERIOR Y EXTERIOR CON MORTERO CEMENTO ARENA PROPORCIÓN 1:3 Y TAPA EXPLORABLE CON FILTRO DE AGUA (FONDO DE GRAVA DE ¾”) INCLUYE: EMBOQUILLADOS DE TUBERÍAS EN PARED DE REGISTRO, POR UNIDAD DE OBRA TERMINADA.</t>
  </si>
  <si>
    <t>SUMINISTRO Y COLOCACIÓN DE LUMINARIA DE SOBREPONER LED 2X28W MOD MONTISI IV LTLLED-2282 4100°K BLANCO NEUTRO BASE G5X2 MARCA TECNOLITE,  INCLUYE: CABLEADO AL TABLERO CON CONDUCTOR CALIBRE  No. 12 AWG. TIPO THW. MARCA CONDUMEX, CONEXIONES, APAGADORES, MISCELÁNEOS, MATERIAL DE FIJACIÓN, PRUEBAS Y TODO LO NECESARIO PARA SU BUEN FUNCIONAMIENTO.</t>
  </si>
  <si>
    <t>UM-IEL-AC/I-0030A</t>
  </si>
  <si>
    <t>SUMINISTRO E INSTALACIÓN DE EQUIPO DE AIRE ACONDICIONADO TIPO MINISPLIT SOLO FRIO MCA. MIRAGE/LG CON CAPACIDAD DE 1.0 T.R. (12, OOO BTU'S) R-410A ECOLÓGICO ALTA EFICIENCIA 16 SEER A 220 VOLTS, 1F, 60 HZ, EN LA UNIDAD CONDENSADORA. INCLUYE: CONDUCTOR CALIBRE No. 10, CONEXIONES, MISCELANEOS, PRUEBAS Y TODO LO NECESARIO PARA SU CORRECTA INSTALACIÓN.</t>
  </si>
  <si>
    <t>SUMINISTRO E INSTALACIÓN DE EQUIPO DE AIRE ACONDICIONADO TIPO MINISPLIT SOLO FRIO MCA. MIRAGE/LG CON CAPACIDAD DE 2.0 T.R. (24, OOO BTU'S) R-410A ECOLÓGICO ALTA EFICIENCIA 16 SEER A 220 VOLTS, 1F, 60 HZ, EN LA UNIDAD CONDENSADORA. INCLUYE: CONDUCTOR CALIBRE No. 10, CONEXIONES, MISCELANEOS, PRUEBAS Y TODO LO NECESARIO PARA SU CORRECTA INSTALACIÓN.</t>
  </si>
  <si>
    <t>SUMINISTRO E INSTALACIÓN DE EQUIPO DE AIRE ACONDICIONADO TIPO MINISPLIT SOLO FRIO MCA.MIRAGE/LG CON CAPACIDAD DE 1.5 T.R. (18, OOO BTU'S) R-410A ECOLÓGICO ALTA EFICIENCIA 16 SEER A 220 VOLTS, 1F, 60 HZ, EN LA UNIDAD CONDENSADORA. INCLUYE: CONDUCTOR CALIBRE No. 10, CONEXIONES, MISCELANEOS, PRUEBAS Y TODO LO NECESARIO PARA SU CORRECTA INSTALACIÓN.</t>
  </si>
  <si>
    <t>SUMINISTRO E INSTALACIÓN DE EQUIPO DE AIRE ACONDICIONADO TIPO MINISPLIT SOLO FRIO MCA. MIRAGE/LG CON CAPACIDAD DE 2.5 T.R. (30, OOO BTU'S) R-410A ECOLOGICO ALTA EFICIENCIA 16 SEER A 220 VOLTS, 1F, 60 HZ, EN LA UNIDAD CONDENSADORA, INCLUYE: CONDUCTOR CALIBRE No. 10, CONEXIONES, MISCELANEOS, PRUEBAS Y TODO LO NECESARIO  PARA SU BUEN FUNCIONAMIENTO.</t>
  </si>
  <si>
    <t>SUMINISTRO E INSTALACIÓN DE EQUIPO DE AIRE ACONDICIONADO TIPO MINISPLIT SOLO FRIO MCA. YORK CON CAPACIDAD DE 3.0 T.R. (36, OOO BTU'S) R-410A ECOLÓGICO ALTA EFICIENCIA 16 SEER A 220 VOLTS, 1F, 60 HZ, EN LA UNIDAD CONDENSADORA, INCLUYE: CONDUCTOR CALIBRE No. 10, CONEXIONES, MISCELANEOS, PRUEBAS Y TODO LO NECESARIO PARA SU  BUEN FUNCIONAMIENTO.</t>
  </si>
  <si>
    <t>UM-IEL-IN-0015</t>
  </si>
  <si>
    <t>UM-IEL-IN-0215</t>
  </si>
  <si>
    <t>UM-IEL-IN-0230</t>
  </si>
  <si>
    <t>SUMINISTRO Y COLOCACIÓN DE INTERRUPTOR TERMOMAGNETICO ATORNILLABLE DE 15 AMPERES INCLUYE: INSTALACIÓN, CONEXIONES Y PRUEBAS.</t>
  </si>
  <si>
    <t>SUMINISTRO Y COLOCACIÓN DE INTERRUPTOR TERMOMAGNETICO ATORNILLABLE DE 20 AMPERES INCLUYE: INSTALACIÓN, CONEXIONES Y PRUEBAS.</t>
  </si>
  <si>
    <t>SUMINISTRO Y COLOCACIÓN DE INTERRUPTOR TERMOMAGNÉTICO ATORNOLLABLE DE 2X15 AMPERES INCLUYE: INSTALACIÓN, CONEXIONES Y PRUEBAS.</t>
  </si>
  <si>
    <t>UM-IEL-TF-0020</t>
  </si>
  <si>
    <t>UM-IEL-GP-0020</t>
  </si>
  <si>
    <t>SUMINISTRO Y COLOCACIÓN DE GABINETE DE POLIESTER DE 30X25X14 CMS EN MUROS, MARCA ARGOS MODELO AEPLM32PM, PARA INTALACIÓN TELEFONICA E INTERNET A ALTURA SEGÚN ESPECIFICACIONES DE PLANO ELECTRICO. INCLUYE: RANURAS, RESANES EN MUROS, GUIAS DE ACERO GALVANIZADO CAL.14 Y TODO LO NECESARIO PARA SU CORRECTA EJECUCIÓN.</t>
  </si>
  <si>
    <t xml:space="preserve">SUMINISTRO Y COLOCACIÓN DE CONTACTO DOBLES TIPO DÚPLEX POLARIZADOS, CON POLO DE TIERRA FISICA A 127 VOLTS, MARCA ARROW HART O SIMILAR. INCLUYE:  TAPA REALZADA, CABLEADO, CONDUCTOR CALIBRE No. 10 AWG. TIPO THW. MARCA CONDUMEX, CONEXIONES, PRUEBAS Y MISCELÁNEOS. </t>
  </si>
  <si>
    <t xml:space="preserve">SUMINISTRO Y COLOCACIÓN DE CONTACTO DOBLES TIPO CHINO POLARIZADOS, CON TERMINAL DE TIERRA FISICA A 220 VOLTS, MARCA ARROW HART O SIMILAR. INCLUYE:  TAPA REALZADA, CABLEADO, CONDUCTOR CALIBRE No. 10 AWG. TIPO THW. MARCA CONDUMEX, CONEXIONES, PRUEBAS Y MISCELÁNEOS. </t>
  </si>
  <si>
    <t>CONSTRUCCIÓN DE PLANTILLA DE 8 CM DE ESPESOR DE CONCRETO SIMPLE HECHO EN OBRA DE F'C=100 KG/CM2, INCLUYE: PREPARACIÓN DE LA SUPERFICIE, NIVELACIÓN, MAESTREADO Y COLADO, MANO DE OBRA, EQUIPO Y HERRAMIENTA.</t>
  </si>
  <si>
    <t>UM-CIM-PL-0020</t>
  </si>
  <si>
    <t>UM-AA-K0-0010</t>
  </si>
  <si>
    <t>CASTILLO DE CONCRETO K0 F´C= 250KG/CM2 DE 14x15 CMS. ARMADO CON 4 VARILLAS DEL No. 3 F´Y=4200KG/CM2 Y ESTRIBOS DEL #2, 6@10,  @ 20 CMS. INCLUYE: CIMBRA COMÚN, COLADO, DESCIMBRADO Y CRUCES DE VARILLAS, ANCLAJE, ESCUADRAS,  MANO DE OBRA, HERRAMIENTA Y MATERIALES, EN CUALQUIER NIVEL.</t>
  </si>
  <si>
    <t>SUMINISTRO Y COLOCACIÓN DE PLACAS METÁLICAS TIPO BASE 1 DE 20X30X 5/8", UNIDAS CON ANCLAS DE 5/8 DOBLADAS EN FRIO (VER DETALLE EN PLANO E-04). INCLUYE: ANCLAS DE 5/8 DOBLADAS EN FRIO, GROUT NO METÁLICO DE 5 CM DE ESPESOR, TUERCA EXAGONAL AR DE 5/8 " RONDANA PLANA, ASÍ COMO CORTES ALINEACIÓN, MONTAJE Y TODO LO NECESARIO PARA SU CORRECTA EJECUCIÓN.</t>
  </si>
  <si>
    <t>MURO DE 9.5CMS DE ANCHO, DE DOS CARAS A BASE DE PANELES DE DUROCK DE 13MM DE ESPESOR, INCLUYE: ESTRUCTURA A BASE DE POSTES Y CANALES, JUNTEADO CON PASTA Y CINTA PARA EXTERIORES, ATORNILLADO A CADA 30CMS SOBRE LOS POSTES, MANO DE OBRA, EQUIPO, HERRAMIENTA Y TODO LO NECESARIO PARA SU CORRECTA EJECUCIÓN.</t>
  </si>
  <si>
    <t>UM-AA-MD-0010</t>
  </si>
  <si>
    <t>UM-HYC-PUR-0288</t>
  </si>
  <si>
    <t>SUMINISTRO Y COLOCACION DE PUERTA DE ACCESO DE ACERO PORCELANIZADO SOBRE LAMINA CAL. 24 DE 1.5X2.25MTS DE DOS HOJAS,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MIRILLA DE 0.53X0.30MTS EN AMBAS HOJAS, CHAPA PHILLIPS 575 MM Y TODO LO NECESARIO PARA SU BUEN FUNCIONAMIENTO. (PUERTA P7)</t>
  </si>
  <si>
    <t>SUMINISTRO Y COLOCACION DE PUERTA DE ACCESO DE ACERO PORCELANIZADO SOBRE LAMINA CAL. 24 DE 1-1.20X2.2MTS.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MIRILLA, CHAPA PHILLIPS 575 MM Y TODO LO NECESARIO PARA SU BUEN FUNCIONAMIENTO. (PUERTA P8)</t>
  </si>
  <si>
    <t>UM-HYC-PACP-0040</t>
  </si>
  <si>
    <t>UM-HYC-PM-550</t>
  </si>
  <si>
    <t>SUMINISTRO Y COLOCACION DE PUERTA METALICA  DE 1.00 X 2.200 MTS, CON CUBIERTA DE MALLA EN LA PARTE SUPERIOR Y TABLERO LAMINA CAL. 20 EN LA PARTE INFERIOR (HASTA 0.90MTS DE ALTO)  AMACIZADA CON MORTERO CEM-ARENA 1:3,  MARCO DE ANGULO DE 1 1/4" X 3/16", TABLERO DE LAMINA CAL. 20, INCLUYE; CERRADURA, PICAPORTE. TERMINADA CON PINTURA ANTICORROSIVA DE ESMALTE, PREVIA APLICACION DE PRIMER. (PUERTA P14)</t>
  </si>
  <si>
    <t>SUMINISTRO Y COLOCACION DE PUERTA METALICA  DE 2.25 X 2.200 MTS DE DOS HOJAS, CON CUBIERTA DE MALLA EN LA PARTE SUPERIOR Y TABLERO LAMINA CAL. 20 EN LA PARTE INFERIOR (HASTA 0.90MTS DE ALTO), AMACIZADA CON MORTERO CEM-ARENA 1:3,  MARCO DE ANGULO DE 1 1/4" X 3/16", TABLERO DE LAMINA CAL. 20, INCLUYE; CERRADURA, PICAPORTE. TERMINADA CON PINTURA ANTICORROSIVA DE ESMALTE, PREVIA APLICACION DE PRIMER. (PUERTA P15)</t>
  </si>
  <si>
    <t>SUMINISTRO Y COLOCACIÓN DE PUERTA METÁLICA CORREDIZA DE 2.8 X 2.30MTS, CON CUBIERTA DE MALLA EN LA PARTE SUPERIOR Y TABLERO LAMINA CAL. 20 EN LA PARTE INFERIOR (HASTA 0.90MTS DE ALTO), AMACIZADA CON MOTERO CEM- ARENA 1:3 MARCO DE ÁNGULO DE 1 1/4" X 3/16 ", RIEL SUPERIOR, INCLUYE; CERRADURA PHILIPS 625, PICAPORTE, TERMINADA CON PINTURA ANTICORROSIVA DE ESMALTE, PREVIA APLICACIÓN DE PRIMER.  SEGÚN DETALLES Y ESPECIFICACIONES DE PLANO. Y TODO LO NECESARIO PARA SU BUEN FUNCIONAMIENTO. (PUERTA P16)</t>
  </si>
  <si>
    <t>SUMINISTRO Y COLOCACIÓN DE PUERTA METÁLICA CORREDIZA DE 3.43X2.50MTS, CON CUBIERTA DE MALLA EN LA PARTE SUPERIOR Y TABLERO LAMINA CAL. 20 EN LA PARTE INFERIOR (HASTA 0.90MTS DE ALTO), AMACIZADA CON MOTERO CEM- ARENA 1:3 MARCO DE ÁNGULO DE 1 1/4" X 3/16 ", RIEL SUPERIOR, INCLUYE; CERRADURA PHILIPS 625, PICAPORTE, TERMINADA CON PINTURA ANTICORROSIVA DE ESMALTE, PREVIA APLICACIÓN DE PRIMER.  SEGÚN DETALLES Y ESPECIFICACIONES DE PLANO. Y TODO LO NECESARIO PARA SU BUEN FUNCIONAMIENTO. (PUERTA P17)</t>
  </si>
  <si>
    <t>UM-HYC-CF-0030</t>
  </si>
  <si>
    <t>ACERO REDONDO LISO 3/8" A36, PARA CONTRAFLAMBEO (CF) EN CUBIERTA. INCLUYE: ROSCA EN EXTREMOS DE ELEMENTO (ESPECIFICADA EN PLANO), MONTAJE SEGÚN ESPECIFICACIONES AISC, ALINEAMIENTO, PREPARACIÓN Y LIMPIEZA DEL METAL MEDIANTE CHORREADO ABRASIVO O TÉCNICA SIMILAR PARA SU PINTADO, SOLDADURA CLASE E7018, TUERCA HEXAGONAL PESADA 3/8" (DIAMETRO NOMINAL),  Y TODO LO NECESARIO PARA SU CORRECTA INSTALACIÓN.</t>
  </si>
  <si>
    <t>ML</t>
  </si>
  <si>
    <t>UM-AA-CD-0035</t>
  </si>
  <si>
    <t>CADENA DE CONCRETO F C= 250KG/CM2 DE 15x20 CMS. ARMADO CON 4 VARILLAS DEL No. 3 F Y=4200KG/CM2 Y ESTRIBOS DEL #3 @ 15 CMS. INCLUYE: CIMBRA COMÚN, COLADO, DESCIMBRADO Y CRUCES DE VARILLAS, ANCLAJE, ESCUADRAS,  MANO DE OBRA, HERRAMIENTA Y MATERIALES, EN 1 NIVEL Y 2</t>
  </si>
  <si>
    <t>CADENA INTERMEDIA O DE CERRAMIENTO TIPO CC1 DE CONCRETO ARMADO F´C=250KG/CM2 DE  15X30 CMS, ARMADO CON 6 VARILLAS DEL #3 F´Y=4200 KG/CM2 Y ESTRIBOS DEL  #2  @15 CM EN AMBOS SENTIDOS. INCLUYE: CIMBRA COMÚN, COLADO, DESCIMBRADO, CRUCE DE VARILLAS, CURADO, MANO DE OBRA, HERRAMIENTAS Y MATERIALES, EN 1 y 2 NIVEL.</t>
  </si>
  <si>
    <t>UM-HYC-PACP-0050</t>
  </si>
  <si>
    <t>SUMINISTRO Y COLOCACION DE PUERTA DE EMERGENCIA DE 1.55 X 2.25 MTS. CON ANTEPECHO DE 1.55 X 0.69MTS. DE CANCELERIA  DE ALUMINIO ANODIZADO  NATURAL DE 3" DE LINEA PESADA, FIJADA CON TAQUETES Y TORNILLOS SEGÚN DETALLES Y ESPECIFICACIONES DE PLANO, INCLUYE: ENDUELADO DE ALUMINIO EN LA PARTE INFERIOR DE LAS HOJAS Y CRISTAL  FILTRASOL DE 6MM EN LA SUPERIOR. BARRA ANTIPÁNICO PARA PUERTA CON SEGURO DE RESBALÓN, BISAGRAS, SELLADOR CON SILICÓN Y SELLADOR ACRILASTIC EN MARCOS Y TODO LO NECESARIO PARA SU BUEN FUNCIONAMIENTO. (PUERTA P5 Y P6)</t>
  </si>
  <si>
    <t>SUMINISTRO Y COLOCACION DE PUERTA CORREDIZA DE ACCESO DE ACERO PORCELANIZADO SOBRE LAMINA CAL. 24 DE 1.00X2.2MTS.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CHAPA Y TODO LO NECESARIO PARA SU BUEN FUNCIONAMIENTO. (PUERTA P11)</t>
  </si>
  <si>
    <t>UM-IEL-LC-0010</t>
  </si>
  <si>
    <t>UM-IEL-LU-0080</t>
  </si>
  <si>
    <t>SUMINISTRO Y COLOCACIÓN DE SERIE DE 8 LAMPARAS CON BALASTRO.  INCLUYE: 8 LAMPARAS, CABLEADO AL TABLERO CON CONDUCTOR CALIBRE  No. 12 AWG. TIPO THW. MARCA CONDUMEX, FIJACIÓN A MURO, CONEXIONES, APAGADORES, MISCELÁNEOS,  PRUEBAS Y TODO LO NECESARIO PARA SU BUEN FUNCIONAMIENTO.</t>
  </si>
  <si>
    <t>SUMINISTRO Y COLOCACION DE TABLERO DE  ALUMBRADO PARA  54 CIRCUITOS 3 FASES 4 HILOS MCA. SQUARED. INCLUYE INTERRUPTOR TERMOMAGNETICO PRINCIPAL DE 3X150 AMPERES MODELO NQOD544B42F</t>
  </si>
  <si>
    <t>SUMINISTRO Y COLOCACION DE TABLERO DE DISTRIBUCIÓN PARA AIRE ACONDICIONADO, PARA  24 CIRCUITOS 1 FASES 3 HILOS MCA. SQUARED. INCLUYE INTERRUPTOR TERMOMAGNETICO PRINCIPAL DE 3X100 AMPERES MODELO NQOD244AB22F</t>
  </si>
  <si>
    <t>SUMINISTRO Y COLOCACION DE TABLERO DE DISTRIBUCIÓN PARA AIRE ACONDICIONADO, PARA  42 CIRCUITOS 1 FASES 3 HILOS MCA. SQUARED. INCLUYE INTERRUPTOR TERMOMAGNETICO PRINCIPAL DE 3X150 AMPERES MODELO NQOD424AB22F</t>
  </si>
  <si>
    <t>SUMINISTRO Y COLOCACION DE TABLERO DE DISTRIBUCIÓN PARA AIRE ACONDICIONADO O BOMBAS, PARA  30 CIRCUITOS 3 FASES 4 HILOS MCA. SQUARED. INCLUYE INTERRUPTOR TERMOMAGNETICO PRINCIPAL DE 3X100 AMPERES MODELO NQOD304AB22S</t>
  </si>
  <si>
    <t>SUMINISTRO Y COLOCACIÓN DE INTERRUPTOR TERMOMAGNETICO ENCHUFABLE DE 20 AMPERES INCLUYE: INSTALACIÓN, CONEXIONES Y PRUEBAS.</t>
  </si>
  <si>
    <t>SUMINISTRO Y COLOCACIÓN DE INTERRUPTOR TERMOMAGNETICO ENCHUFABLE DE 30 AMPERES INCLUYE: INSTALACIÓN, CONEXIONES Y PRUEBAS.</t>
  </si>
  <si>
    <t>SUMINISTRO Y COLOCACIÓN DE INTERRUPTOR TERMOMAGNETICO ENCHUFABLE CON PROTECIÓN A FALLA A TIERRA DE 30 AMPERES INCLUYE: INSTALACIÓN, CONEXIONES Y PRUEBAS.</t>
  </si>
  <si>
    <t>SUMINISTRO Y COLOCACIÓN DE INTERRUPTOR TERMOMAGNÉTICO ENCHUFABLE DE 2X15 AMPERES INCLUYE: INSTALACIÓN, CONEXIONES Y PRUEBAS.</t>
  </si>
  <si>
    <t>UM-IEL-IN-0030T</t>
  </si>
  <si>
    <t>UM-IEL-IN-0020T</t>
  </si>
  <si>
    <t>SUMINISTRO Y COLOCACIÓN DE INTERRUPTOR TERMOMAGNETICO ENCHUFABLE CON PROTECIÓN A FALLA A TIERRA  DE 20 AMPERES INCLUYE: INSTALACIÓN, CONEXIONES Y PRUEBAS.</t>
  </si>
  <si>
    <t>UM-IEL-IN-0015T</t>
  </si>
  <si>
    <t>SUMINISTRO Y COLOCACIÓN DE INTERRUPTOR TERMOMAGNETICO ENCHUFABLE CON PROTECIÓN A FALLA A TIERRA DE 15 AMPERES INCLUYE: INSTALACIÓN, CONEXIONES Y PRUEBAS.</t>
  </si>
  <si>
    <t>SUMINISTRO Y COLOCACIÓN DE INTERRUPTOR TERMOMAGNÉTICO ENCHUFABLE CON PROTECIÓN A FALLA A TIERRA  DE 2X15 AMPERES INCLUYE: INSTALACIÓN, CONEXIONES Y PRUEBAS.</t>
  </si>
  <si>
    <t>UM-IEL-IN-0215T</t>
  </si>
  <si>
    <t>SUMINISTRO Y COLOCACIÓN DE INTERRUPTOR TERMOMAGNETICO ATORNILLABLE DE 2X20 AMPERES INCLUYE: INSTALACIÓN, CONEXIONES Y PRUEBAS.</t>
  </si>
  <si>
    <t>UM-IEL-IN-0020A</t>
  </si>
  <si>
    <t>UM-IEL-IN-0215A</t>
  </si>
  <si>
    <t>UM-IEL-IN-0015A</t>
  </si>
  <si>
    <t>SUMINISTRO Y COLOCACIÓN DE INTERRUPTOR TERMOMAGNETICO ENCHUFABLE CON PROTECIÓN A FALLA A TIERRA DE 2X20 AMPERES INCLUYE: INSTALACIÓN, CONEXIONES Y PRUEBAS.</t>
  </si>
  <si>
    <t>UM-IEL-IN-0030A</t>
  </si>
  <si>
    <t>SUMINISTRO Y COLOCACIÓN DE INTERRUPTOR TERMOMAGNETICO ATORNILLABLE DE 2X30 AMPERES INCLUYE: INSTALACIÓN, CONEXIONES Y PRUEBAS.</t>
  </si>
  <si>
    <t>SUMINISTRO Y COLOCACIÓN DE INTERRUPTOR TERMOMAGNETICO ENCHUFABLE DE 2X30 AMPERES INCLUYE: INSTALACIÓN, CONEXIONES Y PRUEBAS.</t>
  </si>
  <si>
    <t>SUMINISTRO Y COLOCACIÓN DE INTERRUPTOR TERMOMAGNÉTICO ATORNILLABLE DE 3X30 AMPERES INCLUYE: INSTALACIÓN, CONEXIONES Y PRUEBAS.</t>
  </si>
  <si>
    <t>UM-IEL-C2/0-0040A</t>
  </si>
  <si>
    <t>UM-IEL-C2/0-0030A</t>
  </si>
  <si>
    <t>UM-IEL-C250-0040A</t>
  </si>
  <si>
    <t>UM-IEL-TE-0030B</t>
  </si>
  <si>
    <t>UM-IE-DUC-10</t>
  </si>
  <si>
    <t>UM-IEL-ATM-10</t>
  </si>
  <si>
    <t>SUMINISTRO Y COLOCACION DE ARRANCADOR MAGNETICO TIPO 3RS2611N-1JB0 CAT. A7B10000002584 MARCA SIEMENS, INCLUYE: BOTONERAS DE ENCENDIDO Y PARO, MANO DE OBRA, MATERIALES, HTA. PRUEBAS Y TODO LO NECESARIO PARA SU BUEN FUNCIONAMIENTO.</t>
  </si>
  <si>
    <t>UM-IEL-CG-0010</t>
  </si>
  <si>
    <t>SUMINISTRO Y COLOCACIÓN DE CONECTOR GLÁNDULA MACHO 3/4" CON ENTRADA DE CABLE DE 1/2"- 5-8", INCLUYE: CAJA RECT. FSR-2 (3/4"),  EMPAQUE REDUCTOR TIPO CGB-294, MARCA CROUSE-HINOS. (VER DETALLE EN PLANO ELÉCTRICO).</t>
  </si>
  <si>
    <t>SUMINISTRO Y COLOCACION DE DUCTO CUADRADO DE 6X6 CMS. X 3.10 ML A UNA ALTURA DE 1.40MTS, INCLUYE; TUBO COND. GALV. DE 3/4", CONDULETS, MANO DE OBRA, CODO 90°, HTA, MATERIALES, Y TODO LO NECESARIO PARA SU BUEN FUNCIONAMIENTO.</t>
  </si>
  <si>
    <t>UM-IEL-LU-0080B</t>
  </si>
  <si>
    <t>SUMINISTRO Y COLOCACIÓN DE INTERRUPTOR TERMOMAGNETICO ENCHUFABLE DE 15 AMPERES INCLUYE: INSTALACIÓN, CONEXIONES Y PRUEBAS.</t>
  </si>
  <si>
    <t>UM-CIM-AC-0060</t>
  </si>
  <si>
    <t>ACERO DE REFUERZO EN CIMENTACIÓN CON VARILLA #8 F´Y=4200KG/CM2,  INCLUYE: SUMINISTRO, HABILITADO, ARMADO, TRASLAPES, GANCHOS, ESCUADRAS (VER DETALLES ADICIONALES DE REFUERZO EN PLANOS ESTRUCTURALES), SILLETAS, DESPERDICIOS.</t>
  </si>
  <si>
    <t>UM-IEL-CO-0030</t>
  </si>
  <si>
    <t>SUMINISTRO Y COLOCACIÓN DE CONTACTO TIPO DUPLEX POLARIZADO LEVITION CON TERMINAL DE TIERRA FISICA, EN PISO, INCLUYE: TAPA INTERPERIE DUPLEX COOPER 358B, TAPA RECTANGULAR DUPLEX HOR. TP-7207 MARCA CROUSE HINDS, CABLEADO CONDUCTOR CALIBRE #10 AWG. TIPO THW, MARCA CONDUMEX, CONEXIONES, PRUEBAS Y MISCELANEOS.</t>
  </si>
  <si>
    <t>UM-IEL-CO-0021</t>
  </si>
  <si>
    <t>UM-IEL-CCA-10</t>
  </si>
  <si>
    <t>UM-AA-MC-0030</t>
  </si>
  <si>
    <t>MESETA DE CONCRETO F´C=250KG/CM2DE DE 10 CMS DE ESPESOR, ARMADO CON VARILLAS DEL #3  @ 20 CM EN AMBOS SENTIDOS, SECCION PROMEDIO DE 75 CMS. Y 95 CMS DE ALTURA AL N.P.T. SOBRE CADENA DE DESPLANTE Y CERRAMIENTO DE 15X20 CMS ARMADA CON VAR 4 #3, EST.#2 @20 CMS, MOCHETAS DE TABIQUE ROJO A CADA 2 MTS.  BARRA RECUBIERTA CON AZULEJO LINEA SPA WHITE ESMALTADO 25X60 CM, INCLUYE: MOLDURA DE P.V.C EN ARISTAS VIVAS, CIMBRA APARENTE, DESCIMBRADO, MANO DE OBRA,HERRAMIENTA, MATERIALES Y TODO LO NECESARIO PARA SU CORRECTA EJECUCION.</t>
  </si>
  <si>
    <t xml:space="preserve">FORJADO DE NARIZ EN BANQUETAS, SE INCLUYE UNICAMENTE CIMBRA Y MANO DE OBRA. </t>
  </si>
  <si>
    <t>UM-AA-FN-0010</t>
  </si>
  <si>
    <t>UM-AA-BT-0010</t>
  </si>
  <si>
    <t>DEMOLICIÓN DE CONCRETO ARMADO EN ELEMENTOS ESTRUCTURALES SIN RECUPERACIÓN DE ACERO,  CON ROMPEDORA ELÉCTRICA, A CUALQUIER ALTURA Y GRADO DE DIFICULTAD, INCLUYE: EQUIPO DE CORTE, ROMPEDORA ELÉCTRICA, MANO DE OBRA, HERRAMIENTA, EQUIPO,  ACARREOS DENTRO Y FUERA DE OBRA, ACOPIO Y RETIRO DE MATERIAL PRODUCTO DE LA DEMOLICIÓN A TIRO AUTORIZADO Y LIMPIEZA DEL ÁREA DE TRABAJO.</t>
  </si>
  <si>
    <t>UM-HYC-PTR2-0020</t>
  </si>
  <si>
    <t>UM-HYC-BAINOX-0010</t>
  </si>
  <si>
    <t>SUMINISTRO Y COLOCACIÓN DE BARRANDAL EN ESCALERA Y RAMPA, CON PERFIL CIRCULAR DE ACERO INOXIDABLE DE 2" DE DIAMETRO PARA POSTES Y PASAMANO, ENTREPAÑO CON PERFIL CIRCULAR DE ACERO INOXIDABLE DE 1/2" DE DIAMETRO, FIJADOS AL FIRME CON TAQUETES EXPANSIVOS DE 1/4". INCLUYE: MATERIAL, HERRAMIENTA, MANO DE OBRA Y TODO LO NECESARIO PARA SU CORRECTA INSTALACIÓN.</t>
  </si>
  <si>
    <t>VARILLA ROSCADA DE 1/4" PARA FIJACIÓN DE VENTILADORES Y LUMINARIAS A CUBIERTA. INCLUYE: TURRCA Y ARANDELA, CORTES, MONTAJE SEGÚN ESPECIFICACIONES AISC, ALINEAMIENTO, PREPARACIÓN Y LIMPIEZA DEL METAL MEDIANTE CHORREADO ABRASIVO O TÉCNICA SIMILAR PARA SU PINTADO, SOLDADURA CLASE E7018,  Y TODO LO NECESARIO PARA SU CORRECTA INSTALACIÓN. (VER DETALLE EN PLANO ELECTRICO)</t>
  </si>
  <si>
    <t>SALIDA PARA RED Y TELEFONO EN MUROS A 30 CMS SOBRE N.P.T. Y PISOS, CON TUBO Y CONECTOR CONDUIT PVC 19 MM. DE DIAMETRO TIPO PESADO Y CHALUPA DE PVC DE 3/4" INCLUYE: RANURAS Y RESANES Y TODO LO NECESARIO PARA SU CORRECTA EJECUCION (VER PLANO ELECTRICO). Y TODO LO NECESARIO PARA SU CORRECTA EJECUCION Y FUNCIONAMIENTO.</t>
  </si>
  <si>
    <t>SUMINISTRO Y COLOCACION DE CONDUCTOR CUADRUPLEX  MARCA VULCANEL O VULCALAT XLP-DRS 90°C, 600V DE ALUMINIO Y AISLAMIENTO XLP, CALIBRE 2/0 AWG DE ALUMINIO (4X2/0), INCLUYE: CABLEADO, CONEXIONES, MISCELANEOS Y PRUEBAS.</t>
  </si>
  <si>
    <t>SUMINISTRO Y COLOCACION DE CONDUCTOR TRIPLEX MARCA VULCANEL O VULCALAT XLP-DRS 90°C, 600V DE ALUMINIO Y AISLAMIENTO XLP, CALIBRE 4/0 AWG DE ALUMINIO (3x4/0), INCLUYE: CABLEADO, CONEXIONES, MISCELANEOS Y PRUEBAS.</t>
  </si>
  <si>
    <t>SUMINISTRO Y COLOCACION DE CONDUCTOR TRIPLEX MARCA VULCANEL O VULCALAT XLP-DRS 90°C, 600V DE ALUMINIO Y AISLAMIENTO XLP, CALIBRE 2/0 AWG DE ALUMINIO (3x2/0), INCLUYE: CABLEADO, CONEXIONES, MISCELANEOS Y PRUEBAS.</t>
  </si>
  <si>
    <t>SUMINISTRO Y COLOCACION DE CONDUCTOR CUADRUPLEX  MARCA VULCANEL O VULCALAT XLP-DRS 90°C, 600V DE ALUMINIO Y AISLAMIENTO XLP, CALIBRE 250 KCM DE ALUMINIO (4x250), INCLUYE: CABLEADO, CONEXIONES, MISCELANEOS Y PRUEBAS.</t>
  </si>
  <si>
    <t>SALIDA PARA LUMINARIA, EXTRACTOR Y CONTACTO, CON CAJA DE REGISTRO Y CHALUPAS DE PVC DE 13 Y 19 MM., TUBO Y CONECTOR CONDUIT DE PVC. TIPO PESADO DE 13, 19 Y 25 MM., INCLUYE: RANURAS, RESANES EN MUROS, GUIAS DE ACERO GALVANIZADO C.14 Y TODO LO NECESARIO PARA SU CORRECTA EJECUCION (VER PLANO ELÉCTRICO).</t>
  </si>
  <si>
    <t>SUMINISTRO Y COLOCACION DE PUERTA DE EMERGENCIA DE 2.25 X 2.25 MTS, DE DOS HOJAS. CON ANTEPECHO DE 2.25 X 0.69MTS. DE CANCELERIA  DE ALUMINIO ANODIZADO  NATURAL DE 3" DE LINEA PESADA, FIJADA CON TAQUETES Y TORNILLOS SEGÚN DETALLES Y ESPECIFICACIONES DE PLANO, INCLUYE: ENDUELADO DE ALUMINIO EN LA PARTE INFERIOR DE LAS HOJAS Y CRISTAL  FILTRASOL DE 6MM EN LA SUPERIOR. BARRA ANTIPÁNICO PARA PUERTA DE DOBLE HOJA CON SEGURO DE RESBALÓN, BISAGRAS, SELLADOR CON SILICÓN Y SELLADOR ACRILASTIC EN MARCOS Y TODO LO NECESARIO PARA SU BUEN FUNCIONAMIENTO. (PUERTA P2 Y P3)</t>
  </si>
  <si>
    <t>SUMINISTRO Y COLOCACION DE PUERTA  DIVISORIA DE ESPACIOS TEMPORALES DE 5.70X2.80 MTS, SERÁ DE ACERO PORCELANIZADO SOBRE LAMINA CAL. 24, A BASE DE PERFIL TUBULAR CUADRADO GALVANIZADO CALIBRE 20 DE 1 1/4" X 3/4", PLACA DE CARTÓN EN FORMA DE PANAL DE 1 1/4" (HONEY COMB), SEGÚN DETALLES Y ESPECIFICACIONES DE PLANO. Y TODO LO NECESARIO PARA SU BUEN FUNCIONAMIENTO. (PUERTA P13)</t>
  </si>
  <si>
    <t>UM-IEL-EX-0010</t>
  </si>
  <si>
    <t>SUMINISTRO Y COLOCACIÓN DE LOSETA CERÁMICA ANTIDERRAPANTE DE PRIMERA CALIDAD MARCA, INTERCERAMIC MODELO PALERMO BEIGE SATINADO DE 40X40 CM, ASENTADA CON MORTERO: CEMENTO-ARENA PROPORCIÓN 1:4, A HUESO. INCLUYE: EMBOQUILLADO COLOR A DEFINIR EN OBRA, CORTES RECTOS A 45°, REMATES, DESPERDICIOS, LIMPIEZA DEL ÁREA DE TRABAJO Y RETIRO DE SOBRANTES FUERA DE LA OBRA.</t>
  </si>
  <si>
    <t>SUMINISTRO Y COLOCACIÓN DE REFLECTOR PARA INTERPERIE MODELO IP65 DE 50W MARCA TECNILITE,INCLUYE: CABLEADO AL TABLERO CONDUCTOR CALIBRE  No. 12 AWG. TIPO THW. MARCA CONDUMEX, CONEXIONES, APAGADORES, FIJACIÓN A ESTRUCTURA METALICA, MISCELÁNEOS, PRUEBAS Y TODO LO NECESARIO PARA SU BUEN FUNCIONAMIENTO.</t>
  </si>
  <si>
    <t>UM-IEL-LU-0050</t>
  </si>
  <si>
    <t>SUMINISTRO Y COLOCACIÓN DE ARBOTANTE INTERIOR, MODELO TL-1102/S MELSI SIN FOTOCELDA, MARCA TECNOLITE, ILUMINACION BLANCO FRIO, INCLUYE: CABLEADO AL TABLERO CONDUCTOR CALIBRE  No. 12 AWG. TIPO THW. MARCA CONDUMEX, CONEXIONES, APAGADORES, MISCELÁNEOS, PRUEBAS Y TODO LO NECESARIO PARA SU BUEN FUNCIONAMIENTO.</t>
  </si>
  <si>
    <t>SUMINISTRO Y COLOCACION DE VENTILADOR DE TECHO MARCA BIRTMAN MODELO ULTRAVENT C5602L -127V- 60 HZ, INCLUYE: CABLEADO, CONDUCTOR CALIBRE No. 12 AWG. THW. MARCA CONDUMEX, MATERIAL PARA COLGANTEO A BASE DE VARILLA ROSCADA DE 1/4  Y FIJACIÓN A ESTRUCTURA METALICA, CABLE DE USO RUDO DE 3X14, CONECTOR DE ALUMINIO DE 1/2" CON GLANDULA DE 3/8 A 1/2, CONTROL, CONEXIONES MISCELANEOS Y PRUEBAS.</t>
  </si>
  <si>
    <t>SUMINISTRO Y COLOCACION DE EXTRACTOR SILENT 300 LINEA HABITAT MARCA SOLER &amp; PALAU DE 21W A 127 VOLTS, INCLUYE: CABLEADO, APAGADOR, CONDUCTOR CALIBRE No. 12 AWG. THW. MARCA CONDUMEX, , CONEXIONES MISCELANEOS Y PRUEBAS.</t>
  </si>
  <si>
    <t>SUMINISTRO Y COLOCACION DE CABLE DESNUDO PARA TIERRA FISICA CALIBRE No. 2 AWG. DE COBRE SEMI DURO MARCA, CONDUMEX O SIMILAR INCLUYE: CABLEADO, CONEXIONES, MISCELANEOS Y PRUEBAS.</t>
  </si>
  <si>
    <t>SUMINISTRO Y COLOCACION DEL SISTEMA DE TIERRA FISICA  CON UN ELECTRODO  TIPO CHEM-ROD  MODELOCR-4 VERTICAL DE 1.20 MTS DE LONGITUD POR 2 1/2" DE DIÁMETRO UTILIZAR SOLDADURA CADWELD DEL No. 90 ; INCLUYE: EXCAVACION, DE 1.00 MT. DE ALTURA X 25 CM. DE DIAMETRO, INSTALACION, CONEXIÓN, PRUEBAS Y TODO LO NECESARIO PARA SU CORRECTA EJECUCION.</t>
  </si>
  <si>
    <t>SUMINISTRO Y COLOCACIÓN DE LUMINARIA DE SOBREPONER LED 2X28W MOD MONTISI IV LTLLED-2282 4100°K BLANCO NEUTRO BASE G5X2 MARCA TECNOLITE, INCLUYE: CABLEADO AL TABLERO CON CONDUCTOR CALIBRE  No. 12 AWG. TIPO THW. MARCA CONDUMEX,  MATERIAL PARA COLGANTEO A BASE DE VARILLA ROSCADA DE 1/4  Y FIJACIÓN A ESTRUCTURA METALICA, CABLE DE USO RUDO DE 3X14, CONECTOR DE ALUMINIO DE 1/2" CON GLANDULA DE 3/8 A 1/2,  CONECTOR RECTO DE 3/8" PARA CABLE DE USO RUDO,CONEXIONES, APAGADORES, MISCELÁNEOS,  PRUEBAS Y TODO LO NECESARIO PARA SU BUEN FUNCIONAMIENTO.</t>
  </si>
  <si>
    <t>UM-HYC-CM1-0020</t>
  </si>
  <si>
    <t>PERFIL DE ACERO HSS 8X3/8" A500 G50, PARA COLUMNA METALICA CM1, INCLUYE: CORTES, MONTAJE SEGÚN ESPECIFICACIONES AISC, ALINEAMIENTO, PREPARACIÓN Y LIMPIEZA DEL METAL MEDIANTE CHORREADO ABRASIVO O TÉCNICA SIMILAR PARA SU PINTADO, SOLDADURA CLASE E7018, Y TODO LO NECESARIO PARA SU CORRECTA INSTALACIÓN SIGUIENDO LAS ESPECIFICACIONES DESCRITAS EN PLANOS ESTRUCTURALES.</t>
  </si>
  <si>
    <t>UM-PRE-DC-0020</t>
  </si>
  <si>
    <t xml:space="preserve">RECONSTRUCCIÓN DEL EDIFICIO PARA LABORATORIOS DE ACUICULTURA, CAMPUS PUERTO ÁNGEL, EN LA UNIVERSIDAD DEL MAR. EDIFICIO DE 1,565.65 M2, LA ESTRUCTURA EN PLANTA BAJA ESTARÁ DESPLANTADA SOBRE UNA CIMENTACIÓN A BASE DE ZAPATAS CORRIDAS, MUROS Y COLUMNAS DE CONCRETO ARMADO, MURETES DE ENRASE, CADENA DE DESPLANTE F’C=250 KG/CM2, LOSA DE ENTREPISO DE CONCRETO ARMADO; LA ESTRUCTURA EN PLANTA ALTA ESTARÁ CONFORMADA POR COLUMNAS, MUROS, TRABES DE CONCRETO CON CUBIERTA A BASE DE ESTRUCTURA METÁLICA Y LÁMINA TIPO SÁNDWICH. LOS MUROS EN LOS DOS NIVELES SERÁN DE TABIQUE ROJO LIGADOS CON CASTILLOS Y CADENAS DE CONCRETO ARMADO, APLANADO EN INTERIOR Y EXTERIOR, ACABADO CON SELLADOR Y PINTURA VINÍLICA, FIRME DE CONCRETO REFORZADO CON MALLA ELECTRO SOLDADA Y TERMINADO CON LOSETA CERÁMICA,  CANCELERÍA DE ALUMINIO Y ACERO PORCELANIZADO EN PUERTAS Y VENTANAS, PORTÓN Y MALLA PERIMETRAL, INSTALACIÓN ELÉCTRICA, HIDRÁULICA, AGUA MARINA, AGUA FILTRADA, SANITARIA, GAS, AIRE A PRESIÓN, RED, Y ELÉCTRICA.
</t>
  </si>
  <si>
    <t>DEMOLICIÓN DE CONCRETO ARMADO EN ELEMENTOS ESTRUCTURALES SIN RECUPERACIÓN DE ACERO,  CON MARTILLO NEUMÁTICO SOBRE RETROEXCAVADORA, A CUALQUIER PROFUNDIDAD Y GRADO DE DIFICULTAD, INCLUYE: EQUIPO DE CORTE, ROMPEDORA, MANO DE OBRA, HERRAMIENTA, EQUIPO,  ACARREOS DENTRO Y FUERA DE OBRA, ACOPIO Y RETIRO DE MATERIAL PRODUCTO DE LA DEMOLICIÓN A TIRO AUTORIZADO Y LIMPIEZA DEL ÁREA DE TRABAJO.</t>
  </si>
  <si>
    <t>DEMOLICIÓN DE MURO 14 CM. DE ESPESOR, A UNA ALTURA MÁXIMA DE 3.00MTS, A MANO, MARRO Y CORTADORA ELECTRICA. INCLUYE:  EQUIPO DE CORTE, MANO DE OBRA, HERRAMIENTA, EQUIPO, ANDAMIOS,  ACARREOS DENTRO Y FUERA DE OBRA, ACOPIO Y RETIRO DE MATERIAL PRODUCTO DE LA DEMOLICIÓN A TIRO AUTORIZADO Y LIMPIEZA DEL ÁREA DE TRABAJO, MANO DE OBRA, ANDAMIOS, EQUIPO, HERRAMIENTA Y TODO LO NECESARIO PARA SU CORRECTA EJECUCIÓN.</t>
  </si>
  <si>
    <t>CONSTRUCCIÓN DE BASE DE TINACO DE 1.10x1.10x0.70 MTS. A BASE DE MURO DE TABIQUE ROJO EN LATERALES, 4 CASTILLOS DE CONCRETO  HIDRAULICO F'C=250 KG/CM2  DE 20 X 15 CM ARMADOS CON 4 VARILLAS DE 3/8" Y ESTRIBOS DEL No. 1/4" A CADA 15 CM, CADENA DE CERRAMIENTO DE  CONCRETO HIDRAULICO F'C=250 KG/CM2 DE 20X 15 CM ARMADOS CON 4 VARILLAS DE 1/2" Y ESTRIBOS DEL No. 1/4" A CADA 15 CM, LOSA DE CONCRETO HIDRAULICO F'C=250 KG/CM2 DE 12 CM DE ESPESOR, ARMADA CON PARILLA DE VAR. DE 3/8" A CADA 15 CM AMBOS SENTIDOS, INCLUYE: MATERIALES, CIMBRA, DESCIMBRADO, COLADO, CURADO, MANO DE OBRA, HERRAMIENTA Y TODO LO NECESARIO PARA SU BUEN FUNCIONAMIENTO.</t>
  </si>
  <si>
    <t>SUMINISTRO Y COLOCACION DE PUERTA DE ACCESO ALUMINIO ANODIZADO NATURAL DE 3"  DE LINEA PESADA A DOS HOJAS DE DOBLE ABATIMIENTO, DE 2.50 X 2.40 MTS. CON ANTEPECHO DE 2.50 X 0.54 MTS. FIJADA C/TAQUETES Y TORNILLOS, VER ESPECIFICACIONES DE PLANO, INCLUYE; CRISTAL TEMPLADO GRIS DE 6 MM., EMPAQUE DE VINIL, BISAGRAS HIDRAULICAS DE PISO (JACKSON), CHAPA HERRALUM 1132 NATURAL, BARRA DE EMPUJE EN AMBOS SENTIDOS, SELLADO CON SILICON Y SELLADOR ACRILASTIC EN MARCOS, Y TODO LO NECESARIO PARA SU BUEN FUNCIONAMIENTO. (PUERTA P1)</t>
  </si>
  <si>
    <t>SUMINISTRO Y COLOCACION DE PUERTA DE ACCESO ALUMINIO ANODIZADO NATURAL DE 3" DE LINEA PESADA A DOS HOJAS DE DOBLE ABATIMIENTO, DE 1.85 X 2.25 MTS. CON ANTEPECHO DE 1.85 X 0.69 MTS. FIJADA C/TAQUETES Y TORNILLOS, VER ESPECIFICACIONES DE PLANO, INCLUYE: CRISTAL FILTRASOL DE 6 MM. BISAGRAS HIDRAULICAS DE PISO (JACKSON), CHAPA PHILIPS 550 PATIO, BARRA DE EMPUJE EN AMBOS SENTIDOS, SELLADO CON SILICON Y SELLADOR ACRILASTIC EN MARCOS, Y TODO LO NECESARIO PARA SU BUEN FUNCIONAMIENTO. (PUERTA P4)</t>
  </si>
  <si>
    <t>SUMINISTRO Y COLOCACION DE PUERTA DE LINEA TIPO PESADA DE 1.20 X 2.20 MTS. DE CANCELERIA  DE ALUMINIO ANODIZADO  NATURAL DE 3", FIJADA CON TAQUETES Y TORNILLOS SEGÚN DETALLES Y ESPECIFICACIONES DE PLANO, INCLUYE: ENDUELADO DE ALUMINIO EN LA PARTE INFERIOR DE LAS HOJAS Y CRISTAL  FILTRASOL DE 6MM EN LA SUPERIOR, BISAGRA HIDRAULICA, CHAPA PHILIPS 550 PATIO, SELLADOR CON SILICÓN Y SELLADOR ACRILASTIC EN MARCOS Y TODO LO NECESARIO PARA SU BUEN FUNCIONAMIENTO. (PUERTA P9)</t>
  </si>
  <si>
    <t>SUMINISTRO Y COLOCACION DE PUERTA DE ACCESO DE ACERO PORCELANIZADO SOBRE LAMINA CAL. 24 DE 1.00X2.2MTS.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MIRILLA, CHAPA PHILLIPS 550 PATIO Y TODO LO NECESARIO PARA SU BUEN FUNCIONAMIENTO. (PUERTA P10)</t>
  </si>
  <si>
    <t>UM-IE-EB-10</t>
  </si>
  <si>
    <t>SUMINISTRO E INSTALACION DE ELECTROBOMBA  MCA. FRANKLIN MODELO 1FWS2303-0202 DE 1 H.P, 3 FASES/230 V., DE 2" DE DESCARGA, CON FLOTADORES PARA LA RECIRCULACION DE EFLUENTE CON TUBERIA DE PVC HCO. DE 2", VALVULAS, CODOS, COPLES, TEES, YEES, ADAPTADOR ESPIGA, ADAPTADOR CAMPANA,  INCLUYE: IMPERMEABILIZACION DE TUBERIA CON UNA CAPA DE MEMBRANA QUIMIFLEX, MANGUERA ANILLADA DE 2", HERRAMIENTA, MANO DE OBRA, MATERIALES, Y TODO LO NECESARIO PARA SU BUEN FUNCIONAMIENTO.</t>
  </si>
  <si>
    <t>UM-IE-UV-10</t>
  </si>
  <si>
    <t>SUMINISTRO E INSTALACION DE SOPLADOR DE AIRE MCA. FPZ MODELO SCL-R30MD, CON MOTOR ELECTRICO DE 2.0 HP, INCLUYE; ACCESORIOS PARA SOPLADOR FPZ MPDELO SCL-R30MD, TUBO CONDUIT GALV. PARED DELGADA DE 1/2", MANO DE OBRA, HTA, MATERIALES, Y TODO LO NECESARIO PARA SU BUEN FUNCIONAMIENTO.</t>
  </si>
  <si>
    <t>UM-IE-BW-30</t>
  </si>
  <si>
    <t>SUMINISTRO E INSTALACION DE FILTRO UV PARA FLUJO DE AIRE MARCA VIQUA  INCLUYE: BASE, CODOS, TEES, YEES, ADAPTADORES, HERRAMIENTA, MANO DE OBRA, MATERIALES, Y TODO LO NECESARIO PARA SU BUEN FUNCIONAMIENTO.</t>
  </si>
  <si>
    <t>SUMINISTRO Y COLOCACIÓN DE INTERRUPTOR TERMOMAGNÉTICO ENCHUFABLE DE 3X15 AMPERES INCLUYE: INSTALACIÓN, CONEXIONES Y PRUEBAS.</t>
  </si>
  <si>
    <t>SUMINISTRO Y TENDIDO DE TUBERIA TIPO PAD 100MM  DE DIÁMETRO LISO RD 17, INCLUYE: CONEXIÓN, UNION A REGISTRO, MATERIALES, MANO DE OBRA, EQUIPO, HERRAMIENTA Y TODO LO NECESARIO PARA SU CORRECTA EJECUCIÓN. UNIDAD DE OBRA TERMINADA.</t>
  </si>
  <si>
    <t>ENCOFRADO PARA TUBERÍA ELÉCTRICA O DE RED DE 30X30 CMS. CON CONCRETO HIDRÁULICO F´C=150KG/CM2, INCLUYE: TRAZO, EXCAVACIÓN DE CEPA, CAMA DE ARENA DE 10 CM DE ESPESOR PARA TENDIDO DE TUBERIA, RELLENO COMPACTADO PARA CUBRIR EL ENCOFRADO, MATERIAL, MANO DE OBRA, EQUIPO, HERRAMIENTA Y TODO LO NECESARIO PARA SU CORRECTA EJECUCIÓN.</t>
  </si>
  <si>
    <t xml:space="preserve"> CONDUCTOR DE COBRE AWG. TIPO THW, MARCA CONDUMEX PARA EL CONTROL DE ARRANCADORES TRIFASICOS, CALIBRES 3 #10, # 12 O #14 Y 1 # 12, CON TUBO CONDUIT PVC USO PESADO DE 51 MM. Y 19 MM. INCLUYE: MATERIALES, HERRAMIENTA, MANO DE OBRA, PRUEBAS Y LO NECESARIO PARA SU BUEN FUNCIONAMIENTO.</t>
  </si>
  <si>
    <t>RECONSTRUCCIÓN DEL EDIFICIO PARA LABORATORIOS DE ACUICULTURA, CAMPUS PUERTO ÁNGEL, EN LA UNIVERSIDAD DEL MAR. EDIFICIO DE 1,565.65 M2, LA ESTRUCTURA EN PLANTA BAJA ESTARÁ DESPLANTADA SOBRE UNA CIMENTACIÓN A BASE DE ZAPATAS CORRIDAS, MUROS Y COLUMNAS DE CONCRETO ARMADO, MURETES DE ENRASE, CADENA DE DESPLANTE F’C=250 KG/CM2, LOSA DE ENTREPISO DE CONCRETO ARMADO; LA ESTRUCTURA EN PLANTA ALTA ESTARÁ CONFORMADA POR COLUMNAS, MUROS, TRABES DE CONCRETO CON CUBIERTA A BASE DE ESTRUCTURA METÁLICA Y LÁMINA TIPO SÁNDWICH. LOS MUROS EN LOS DOS NIVELES SERÁN DE TABIQUE ROJO LIGADOS CON CASTILLOS Y CADENAS DE CONCRETO ARMADO, APLANADO EN INTERIOR Y EXTERIOR, ACABADO CON SELLADOR Y PINTURA VINÍLICA, FIRME DE CONCRETO REFORZADO CON MALLA ELECTRO SOLDADA Y TERMINADO CON LOSETA CERÁMICA,  CANCELERÍA DE ALUMINIO Y ACERO PORCELANIZADO EN PUERTAS Y VENTANAS, PORTÓN Y MALLA PERIMETRAL, INSTALACIÓN ELÉCTRICA, HIDRÁULICA, AGUA MARINA, AGUA FILTRADA, SANITARIA, GAS, AIRE A PRESIÓN, RED, Y ELÉCTRICA.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</si>
</sst>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-[$€-2]* #,##0.00_-;\-[$€-2]* #,##0.00_-;_-[$€-2]* &quot;-&quot;??_-"/>
    <numFmt numFmtId="166" formatCode="_-[$$-80A]* #,##0.00_-;\-[$$-80A]* #,##0.00_-;_-[$$-80A]* &quot;-&quot;??_-;_-@_-"/>
    <numFmt numFmtId="167" formatCode="&quot;$&quot;#,##0.00"/>
    <numFmt numFmtId="168" formatCode="_(&quot;$&quot;* #,##0.00_);_(&quot;$&quot;* \(#,##0.00\);_(&quot;$&quot;* &quot;-&quot;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Arial"/>
      <family val="2"/>
    </font>
    <font>
      <b/>
      <sz val="20"/>
      <name val="Calibri"/>
      <family val="2"/>
      <scheme val="minor"/>
    </font>
    <font>
      <i/>
      <sz val="12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</borders>
  <cellStyleXfs count="18">
    <xf numFmtId="0" fontId="0" fillId="0" borderId="0"/>
    <xf numFmtId="165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7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148">
    <xf numFmtId="0" fontId="0" fillId="0" borderId="0" xfId="0"/>
    <xf numFmtId="0" fontId="11" fillId="0" borderId="6" xfId="4" applyFont="1" applyBorder="1"/>
    <xf numFmtId="49" fontId="11" fillId="0" borderId="1" xfId="16" applyNumberFormat="1" applyFont="1" applyFill="1" applyBorder="1" applyAlignment="1">
      <alignment horizontal="center" vertical="center"/>
    </xf>
    <xf numFmtId="0" fontId="11" fillId="0" borderId="2" xfId="16" applyFont="1" applyFill="1" applyBorder="1" applyAlignment="1">
      <alignment horizontal="center" vertical="center"/>
    </xf>
    <xf numFmtId="4" fontId="11" fillId="0" borderId="3" xfId="16" applyNumberFormat="1" applyFont="1" applyFill="1" applyBorder="1" applyAlignment="1">
      <alignment horizontal="center" vertical="center"/>
    </xf>
    <xf numFmtId="166" fontId="11" fillId="0" borderId="2" xfId="16" applyNumberFormat="1" applyFont="1" applyFill="1" applyBorder="1" applyAlignment="1">
      <alignment horizontal="center" vertical="center"/>
    </xf>
    <xf numFmtId="0" fontId="11" fillId="0" borderId="2" xfId="16" applyFont="1" applyFill="1" applyBorder="1" applyAlignment="1">
      <alignment vertical="center"/>
    </xf>
    <xf numFmtId="166" fontId="11" fillId="0" borderId="4" xfId="16" applyNumberFormat="1" applyFont="1" applyFill="1" applyBorder="1" applyAlignment="1">
      <alignment horizontal="center" vertical="center"/>
    </xf>
    <xf numFmtId="0" fontId="11" fillId="0" borderId="1" xfId="16" applyFont="1" applyFill="1" applyBorder="1" applyAlignment="1">
      <alignment horizontal="center" vertical="center"/>
    </xf>
    <xf numFmtId="2" fontId="11" fillId="0" borderId="3" xfId="16" applyNumberFormat="1" applyFont="1" applyFill="1" applyBorder="1" applyAlignment="1">
      <alignment horizontal="center" vertical="center"/>
    </xf>
    <xf numFmtId="0" fontId="11" fillId="0" borderId="6" xfId="16" applyFont="1" applyFill="1" applyBorder="1" applyAlignment="1">
      <alignment vertical="center"/>
    </xf>
    <xf numFmtId="167" fontId="12" fillId="0" borderId="0" xfId="16" applyNumberFormat="1" applyFont="1"/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7" fillId="0" borderId="2" xfId="16" applyFont="1" applyFill="1" applyBorder="1" applyAlignment="1">
      <alignment vertical="center"/>
    </xf>
    <xf numFmtId="166" fontId="17" fillId="3" borderId="4" xfId="16" applyNumberFormat="1" applyFont="1" applyFill="1" applyBorder="1" applyAlignment="1">
      <alignment horizontal="center" vertical="center"/>
    </xf>
    <xf numFmtId="166" fontId="17" fillId="4" borderId="4" xfId="16" applyNumberFormat="1" applyFont="1" applyFill="1" applyBorder="1" applyAlignment="1">
      <alignment horizontal="center" vertical="center"/>
    </xf>
    <xf numFmtId="166" fontId="17" fillId="5" borderId="4" xfId="16" applyNumberFormat="1" applyFont="1" applyFill="1" applyBorder="1" applyAlignment="1">
      <alignment horizontal="center" vertical="center"/>
    </xf>
    <xf numFmtId="0" fontId="2" fillId="0" borderId="0" xfId="17"/>
    <xf numFmtId="0" fontId="19" fillId="0" borderId="0" xfId="6" applyFont="1" applyAlignment="1">
      <alignment horizontal="right"/>
    </xf>
    <xf numFmtId="0" fontId="7" fillId="0" borderId="0" xfId="6" applyFont="1"/>
    <xf numFmtId="168" fontId="12" fillId="0" borderId="10" xfId="8" applyNumberFormat="1" applyFont="1" applyBorder="1" applyAlignment="1">
      <alignment horizontal="center" vertical="center"/>
    </xf>
    <xf numFmtId="0" fontId="12" fillId="0" borderId="0" xfId="6" applyFont="1" applyAlignment="1">
      <alignment horizontal="right" vertical="center"/>
    </xf>
    <xf numFmtId="0" fontId="12" fillId="0" borderId="0" xfId="6" applyFont="1" applyAlignment="1">
      <alignment vertical="center"/>
    </xf>
    <xf numFmtId="168" fontId="12" fillId="0" borderId="0" xfId="8" applyNumberFormat="1" applyFont="1" applyBorder="1" applyAlignment="1">
      <alignment horizontal="center" vertical="center"/>
    </xf>
    <xf numFmtId="168" fontId="12" fillId="0" borderId="11" xfId="8" applyNumberFormat="1" applyFont="1" applyBorder="1" applyAlignment="1">
      <alignment horizontal="center" vertical="center"/>
    </xf>
    <xf numFmtId="44" fontId="12" fillId="0" borderId="12" xfId="8" applyNumberFormat="1" applyFont="1" applyBorder="1" applyAlignment="1">
      <alignment horizontal="center" vertical="center"/>
    </xf>
    <xf numFmtId="0" fontId="12" fillId="0" borderId="0" xfId="6" applyFont="1"/>
    <xf numFmtId="0" fontId="10" fillId="0" borderId="0" xfId="6" applyFont="1"/>
    <xf numFmtId="0" fontId="10" fillId="0" borderId="0" xfId="6" applyFont="1" applyAlignment="1">
      <alignment vertical="center"/>
    </xf>
    <xf numFmtId="0" fontId="12" fillId="0" borderId="0" xfId="6" applyFont="1" applyAlignment="1">
      <alignment horizontal="left" vertical="center"/>
    </xf>
    <xf numFmtId="0" fontId="11" fillId="0" borderId="0" xfId="6" applyFont="1"/>
    <xf numFmtId="44" fontId="12" fillId="0" borderId="10" xfId="8" applyNumberFormat="1" applyFont="1" applyBorder="1" applyAlignment="1">
      <alignment horizontal="center" vertical="center"/>
    </xf>
    <xf numFmtId="0" fontId="12" fillId="0" borderId="0" xfId="6" applyFont="1" applyAlignment="1">
      <alignment horizontal="center"/>
    </xf>
    <xf numFmtId="0" fontId="13" fillId="2" borderId="13" xfId="4" applyFont="1" applyFill="1" applyBorder="1" applyAlignment="1">
      <alignment horizontal="center" vertical="center"/>
    </xf>
    <xf numFmtId="2" fontId="13" fillId="2" borderId="13" xfId="4" applyNumberFormat="1" applyFont="1" applyFill="1" applyBorder="1" applyAlignment="1">
      <alignment horizontal="center" vertical="center"/>
    </xf>
    <xf numFmtId="0" fontId="13" fillId="0" borderId="15" xfId="4" applyFont="1" applyFill="1" applyBorder="1" applyAlignment="1">
      <alignment horizontal="center" vertical="center"/>
    </xf>
    <xf numFmtId="0" fontId="13" fillId="0" borderId="16" xfId="4" applyFont="1" applyFill="1" applyBorder="1" applyAlignment="1">
      <alignment horizontal="center" vertical="center"/>
    </xf>
    <xf numFmtId="0" fontId="13" fillId="0" borderId="17" xfId="4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66" fontId="10" fillId="0" borderId="0" xfId="16" applyNumberFormat="1" applyFont="1"/>
    <xf numFmtId="0" fontId="10" fillId="0" borderId="0" xfId="16" applyFont="1"/>
    <xf numFmtId="49" fontId="11" fillId="0" borderId="18" xfId="16" applyNumberFormat="1" applyFont="1" applyFill="1" applyBorder="1" applyAlignment="1">
      <alignment horizontal="center" vertical="center"/>
    </xf>
    <xf numFmtId="0" fontId="11" fillId="0" borderId="6" xfId="16" applyFont="1" applyFill="1" applyBorder="1" applyAlignment="1">
      <alignment horizontal="center" vertical="center"/>
    </xf>
    <xf numFmtId="4" fontId="11" fillId="0" borderId="5" xfId="4" applyNumberFormat="1" applyFont="1" applyFill="1" applyBorder="1" applyAlignment="1">
      <alignment horizontal="center" vertical="center"/>
    </xf>
    <xf numFmtId="0" fontId="10" fillId="0" borderId="0" xfId="16" applyFont="1" applyFill="1" applyBorder="1"/>
    <xf numFmtId="166" fontId="10" fillId="0" borderId="0" xfId="16" applyNumberFormat="1" applyFont="1" applyFill="1" applyBorder="1"/>
    <xf numFmtId="2" fontId="11" fillId="0" borderId="3" xfId="16" applyNumberFormat="1" applyFont="1" applyFill="1" applyBorder="1" applyAlignment="1">
      <alignment horizontal="center" vertical="center" wrapText="1"/>
    </xf>
    <xf numFmtId="2" fontId="11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3" xfId="16" applyNumberFormat="1" applyFont="1" applyFill="1" applyBorder="1" applyAlignment="1">
      <alignment horizontal="left" vertical="center" wrapText="1"/>
    </xf>
    <xf numFmtId="0" fontId="11" fillId="0" borderId="3" xfId="16" applyFont="1" applyFill="1" applyBorder="1" applyAlignment="1">
      <alignment horizontal="left" vertical="center" wrapText="1"/>
    </xf>
    <xf numFmtId="0" fontId="13" fillId="2" borderId="13" xfId="4" applyFont="1" applyFill="1" applyBorder="1" applyAlignment="1">
      <alignment horizontal="left" vertical="center" wrapText="1"/>
    </xf>
    <xf numFmtId="0" fontId="13" fillId="0" borderId="16" xfId="4" applyFont="1" applyFill="1" applyBorder="1" applyAlignment="1">
      <alignment horizontal="left" vertical="center" wrapText="1"/>
    </xf>
    <xf numFmtId="0" fontId="11" fillId="0" borderId="5" xfId="16" applyNumberFormat="1" applyFont="1" applyFill="1" applyBorder="1" applyAlignment="1">
      <alignment horizontal="left" vertical="center" wrapText="1"/>
    </xf>
    <xf numFmtId="0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166" fontId="11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justify" vertical="center"/>
    </xf>
    <xf numFmtId="0" fontId="11" fillId="0" borderId="3" xfId="0" applyNumberFormat="1" applyFont="1" applyFill="1" applyBorder="1" applyAlignment="1">
      <alignment horizontal="justify" vertical="center"/>
    </xf>
    <xf numFmtId="0" fontId="11" fillId="0" borderId="6" xfId="4" applyFont="1" applyFill="1" applyBorder="1"/>
    <xf numFmtId="166" fontId="11" fillId="0" borderId="2" xfId="16" applyNumberFormat="1" applyFont="1" applyFill="1" applyBorder="1" applyAlignment="1">
      <alignment vertical="center"/>
    </xf>
    <xf numFmtId="0" fontId="11" fillId="0" borderId="3" xfId="16" applyNumberFormat="1" applyFont="1" applyFill="1" applyBorder="1" applyAlignment="1">
      <alignment horizontal="justify" vertical="center"/>
    </xf>
    <xf numFmtId="0" fontId="11" fillId="0" borderId="3" xfId="0" applyNumberFormat="1" applyFont="1" applyFill="1" applyBorder="1" applyAlignment="1">
      <alignment horizontal="left" vertical="top" wrapText="1"/>
    </xf>
    <xf numFmtId="0" fontId="11" fillId="0" borderId="3" xfId="16" applyNumberFormat="1" applyFont="1" applyFill="1" applyBorder="1" applyAlignment="1">
      <alignment horizontal="left" vertical="top" wrapText="1"/>
    </xf>
    <xf numFmtId="0" fontId="10" fillId="0" borderId="0" xfId="16" applyFont="1" applyAlignment="1">
      <alignment horizontal="left" vertical="center" wrapText="1"/>
    </xf>
    <xf numFmtId="0" fontId="12" fillId="0" borderId="0" xfId="16" applyFont="1"/>
    <xf numFmtId="2" fontId="13" fillId="0" borderId="16" xfId="4" applyNumberFormat="1" applyFont="1" applyFill="1" applyBorder="1" applyAlignment="1">
      <alignment horizontal="center" vertical="center"/>
    </xf>
    <xf numFmtId="166" fontId="10" fillId="0" borderId="0" xfId="16" applyNumberFormat="1" applyFont="1" applyFill="1"/>
    <xf numFmtId="0" fontId="10" fillId="0" borderId="0" xfId="16" applyFont="1" applyFill="1"/>
    <xf numFmtId="2" fontId="10" fillId="0" borderId="0" xfId="16" applyNumberFormat="1" applyFont="1" applyFill="1"/>
    <xf numFmtId="166" fontId="10" fillId="6" borderId="0" xfId="16" applyNumberFormat="1" applyFont="1" applyFill="1" applyBorder="1"/>
    <xf numFmtId="0" fontId="10" fillId="6" borderId="0" xfId="16" applyFont="1" applyFill="1"/>
    <xf numFmtId="167" fontId="10" fillId="0" borderId="0" xfId="16" applyNumberFormat="1" applyFont="1"/>
    <xf numFmtId="44" fontId="10" fillId="0" borderId="0" xfId="16" applyNumberFormat="1" applyFont="1"/>
    <xf numFmtId="0" fontId="10" fillId="0" borderId="0" xfId="16" applyFont="1" applyAlignment="1">
      <alignment horizontal="center" vertical="center"/>
    </xf>
    <xf numFmtId="166" fontId="10" fillId="0" borderId="0" xfId="16" applyNumberFormat="1" applyFont="1" applyAlignment="1">
      <alignment horizontal="center" vertical="center"/>
    </xf>
    <xf numFmtId="0" fontId="10" fillId="0" borderId="0" xfId="16" applyFont="1" applyFill="1" applyBorder="1" applyAlignment="1">
      <alignment horizontal="center" vertical="center"/>
    </xf>
    <xf numFmtId="166" fontId="10" fillId="0" borderId="0" xfId="16" applyNumberFormat="1" applyFont="1" applyFill="1" applyBorder="1" applyAlignment="1">
      <alignment horizontal="center" vertical="center"/>
    </xf>
    <xf numFmtId="0" fontId="10" fillId="0" borderId="0" xfId="16" applyFont="1" applyFill="1" applyAlignment="1">
      <alignment horizontal="center" vertical="center"/>
    </xf>
    <xf numFmtId="0" fontId="10" fillId="6" borderId="0" xfId="16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7" fontId="10" fillId="0" borderId="0" xfId="16" applyNumberFormat="1" applyFont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11" fillId="0" borderId="1" xfId="16" applyFont="1" applyFill="1" applyBorder="1" applyAlignment="1">
      <alignment horizontal="center" vertical="center" wrapText="1"/>
    </xf>
    <xf numFmtId="0" fontId="11" fillId="0" borderId="2" xfId="16" applyNumberFormat="1" applyFont="1" applyFill="1" applyBorder="1" applyAlignment="1">
      <alignment horizontal="justify" vertical="center"/>
    </xf>
    <xf numFmtId="167" fontId="25" fillId="6" borderId="0" xfId="16" applyNumberFormat="1" applyFont="1" applyFill="1"/>
    <xf numFmtId="49" fontId="26" fillId="0" borderId="0" xfId="16" applyNumberFormat="1" applyFont="1" applyAlignment="1">
      <alignment horizontal="center"/>
    </xf>
    <xf numFmtId="0" fontId="11" fillId="0" borderId="1" xfId="6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vertical="top" wrapText="1"/>
    </xf>
    <xf numFmtId="0" fontId="11" fillId="0" borderId="3" xfId="0" applyNumberFormat="1" applyFont="1" applyFill="1" applyBorder="1" applyAlignment="1">
      <alignment horizontal="justify" vertical="center" wrapText="1"/>
    </xf>
    <xf numFmtId="166" fontId="11" fillId="0" borderId="6" xfId="16" applyNumberFormat="1" applyFont="1" applyFill="1" applyBorder="1" applyAlignment="1">
      <alignment horizontal="center" vertical="center"/>
    </xf>
    <xf numFmtId="166" fontId="11" fillId="0" borderId="2" xfId="16" applyNumberFormat="1" applyFont="1" applyFill="1" applyBorder="1" applyAlignment="1">
      <alignment horizontal="center" vertical="center" wrapText="1"/>
    </xf>
    <xf numFmtId="166" fontId="10" fillId="0" borderId="0" xfId="16" applyNumberFormat="1" applyFont="1" applyFill="1" applyAlignment="1">
      <alignment horizontal="center" vertical="center"/>
    </xf>
    <xf numFmtId="0" fontId="11" fillId="0" borderId="3" xfId="0" applyFont="1" applyFill="1" applyBorder="1" applyAlignment="1">
      <alignment horizontal="justify" vertical="center" wrapText="1"/>
    </xf>
    <xf numFmtId="0" fontId="11" fillId="7" borderId="3" xfId="0" applyNumberFormat="1" applyFont="1" applyFill="1" applyBorder="1" applyAlignment="1">
      <alignment horizontal="left" vertical="center" wrapText="1"/>
    </xf>
    <xf numFmtId="0" fontId="11" fillId="7" borderId="3" xfId="0" applyNumberFormat="1" applyFont="1" applyFill="1" applyBorder="1" applyAlignment="1">
      <alignment horizontal="justify" vertical="center"/>
    </xf>
    <xf numFmtId="0" fontId="11" fillId="7" borderId="3" xfId="16" applyNumberFormat="1" applyFont="1" applyFill="1" applyBorder="1" applyAlignment="1">
      <alignment horizontal="left" vertical="center" wrapText="1"/>
    </xf>
    <xf numFmtId="0" fontId="11" fillId="7" borderId="2" xfId="16" applyFont="1" applyFill="1" applyBorder="1" applyAlignment="1">
      <alignment horizontal="center" vertical="center"/>
    </xf>
    <xf numFmtId="2" fontId="11" fillId="7" borderId="3" xfId="16" applyNumberFormat="1" applyFont="1" applyFill="1" applyBorder="1" applyAlignment="1">
      <alignment horizontal="center" vertical="center"/>
    </xf>
    <xf numFmtId="0" fontId="17" fillId="3" borderId="8" xfId="16" applyFont="1" applyFill="1" applyBorder="1" applyAlignment="1">
      <alignment horizontal="right" vertical="center" wrapText="1"/>
    </xf>
    <xf numFmtId="0" fontId="17" fillId="3" borderId="3" xfId="16" applyFont="1" applyFill="1" applyBorder="1" applyAlignment="1">
      <alignment horizontal="right" vertical="center" wrapText="1"/>
    </xf>
    <xf numFmtId="0" fontId="17" fillId="3" borderId="9" xfId="16" applyFont="1" applyFill="1" applyBorder="1" applyAlignment="1">
      <alignment horizontal="right" vertical="center" wrapText="1"/>
    </xf>
    <xf numFmtId="166" fontId="7" fillId="0" borderId="0" xfId="0" applyNumberFormat="1" applyFont="1" applyFill="1" applyBorder="1"/>
    <xf numFmtId="167" fontId="12" fillId="0" borderId="0" xfId="16" applyNumberFormat="1" applyFont="1" applyAlignment="1">
      <alignment horizontal="center" vertical="center"/>
    </xf>
    <xf numFmtId="0" fontId="11" fillId="0" borderId="2" xfId="16" applyNumberFormat="1" applyFont="1" applyFill="1" applyBorder="1" applyAlignment="1">
      <alignment horizontal="justify" vertical="center" wrapText="1"/>
    </xf>
    <xf numFmtId="2" fontId="10" fillId="0" borderId="0" xfId="16" applyNumberFormat="1" applyFont="1" applyFill="1" applyAlignment="1">
      <alignment horizontal="center" vertical="center"/>
    </xf>
    <xf numFmtId="0" fontId="23" fillId="0" borderId="0" xfId="16" applyFont="1" applyFill="1"/>
    <xf numFmtId="0" fontId="12" fillId="0" borderId="0" xfId="6" applyFont="1" applyAlignment="1">
      <alignment horizontal="left" vertical="center"/>
    </xf>
    <xf numFmtId="0" fontId="14" fillId="0" borderId="0" xfId="17" applyFont="1" applyAlignment="1">
      <alignment horizontal="center"/>
    </xf>
    <xf numFmtId="0" fontId="15" fillId="0" borderId="0" xfId="17" applyFont="1" applyAlignment="1">
      <alignment horizontal="center"/>
    </xf>
    <xf numFmtId="0" fontId="16" fillId="0" borderId="0" xfId="17" applyFont="1" applyAlignment="1">
      <alignment horizontal="center" vertical="center" wrapText="1"/>
    </xf>
    <xf numFmtId="0" fontId="13" fillId="0" borderId="0" xfId="6" applyFont="1" applyAlignment="1">
      <alignment horizontal="left" vertical="center" wrapText="1"/>
    </xf>
    <xf numFmtId="0" fontId="1" fillId="0" borderId="0" xfId="17" applyFont="1" applyAlignment="1">
      <alignment horizontal="justify" vertical="top" wrapText="1"/>
    </xf>
    <xf numFmtId="0" fontId="2" fillId="0" borderId="0" xfId="17" applyAlignment="1">
      <alignment horizontal="justify" vertical="top" wrapText="1"/>
    </xf>
    <xf numFmtId="0" fontId="20" fillId="0" borderId="0" xfId="16" applyFont="1" applyAlignment="1">
      <alignment horizontal="center"/>
    </xf>
    <xf numFmtId="0" fontId="21" fillId="0" borderId="0" xfId="16" applyFont="1" applyAlignment="1">
      <alignment horizontal="center"/>
    </xf>
    <xf numFmtId="0" fontId="10" fillId="0" borderId="0" xfId="16" applyFont="1" applyAlignment="1">
      <alignment horizontal="justify" vertical="top" wrapText="1"/>
    </xf>
    <xf numFmtId="0" fontId="18" fillId="3" borderId="14" xfId="4" applyFont="1" applyFill="1" applyBorder="1" applyAlignment="1">
      <alignment horizontal="left" vertical="top" wrapText="1"/>
    </xf>
    <xf numFmtId="0" fontId="18" fillId="3" borderId="5" xfId="4" applyFont="1" applyFill="1" applyBorder="1" applyAlignment="1">
      <alignment horizontal="left" vertical="top" wrapText="1"/>
    </xf>
    <xf numFmtId="0" fontId="18" fillId="3" borderId="7" xfId="4" applyFont="1" applyFill="1" applyBorder="1" applyAlignment="1">
      <alignment horizontal="left" vertical="top" wrapText="1"/>
    </xf>
    <xf numFmtId="0" fontId="17" fillId="3" borderId="8" xfId="4" applyFont="1" applyFill="1" applyBorder="1" applyAlignment="1">
      <alignment horizontal="right" vertical="top" wrapText="1"/>
    </xf>
    <xf numFmtId="0" fontId="17" fillId="3" borderId="3" xfId="4" applyFont="1" applyFill="1" applyBorder="1" applyAlignment="1">
      <alignment horizontal="right" vertical="top" wrapText="1"/>
    </xf>
    <xf numFmtId="0" fontId="17" fillId="3" borderId="9" xfId="4" applyFont="1" applyFill="1" applyBorder="1" applyAlignment="1">
      <alignment horizontal="right" vertical="top" wrapText="1"/>
    </xf>
    <xf numFmtId="0" fontId="18" fillId="3" borderId="8" xfId="4" applyFont="1" applyFill="1" applyBorder="1" applyAlignment="1">
      <alignment horizontal="left" vertical="top" wrapText="1"/>
    </xf>
    <xf numFmtId="0" fontId="18" fillId="3" borderId="3" xfId="4" applyFont="1" applyFill="1" applyBorder="1" applyAlignment="1">
      <alignment horizontal="left" vertical="top" wrapText="1"/>
    </xf>
    <xf numFmtId="0" fontId="18" fillId="3" borderId="4" xfId="4" applyFont="1" applyFill="1" applyBorder="1" applyAlignment="1">
      <alignment horizontal="left" vertical="top" wrapText="1"/>
    </xf>
    <xf numFmtId="0" fontId="17" fillId="3" borderId="8" xfId="16" applyFont="1" applyFill="1" applyBorder="1" applyAlignment="1">
      <alignment horizontal="right" vertical="center" wrapText="1"/>
    </xf>
    <xf numFmtId="0" fontId="17" fillId="3" borderId="3" xfId="16" applyFont="1" applyFill="1" applyBorder="1" applyAlignment="1">
      <alignment horizontal="right" vertical="center" wrapText="1"/>
    </xf>
    <xf numFmtId="0" fontId="17" fillId="3" borderId="9" xfId="16" applyFont="1" applyFill="1" applyBorder="1" applyAlignment="1">
      <alignment horizontal="right" vertical="center" wrapText="1"/>
    </xf>
    <xf numFmtId="0" fontId="18" fillId="3" borderId="8" xfId="16" applyFont="1" applyFill="1" applyBorder="1" applyAlignment="1">
      <alignment horizontal="left" vertical="center" wrapText="1"/>
    </xf>
    <xf numFmtId="0" fontId="18" fillId="3" borderId="3" xfId="16" applyFont="1" applyFill="1" applyBorder="1" applyAlignment="1">
      <alignment horizontal="left" vertical="center" wrapText="1"/>
    </xf>
    <xf numFmtId="0" fontId="18" fillId="3" borderId="4" xfId="16" applyFont="1" applyFill="1" applyBorder="1" applyAlignment="1">
      <alignment horizontal="left" vertical="center" wrapText="1"/>
    </xf>
    <xf numFmtId="0" fontId="17" fillId="3" borderId="8" xfId="16" applyFont="1" applyFill="1" applyBorder="1" applyAlignment="1">
      <alignment horizontal="left" vertical="center" wrapText="1"/>
    </xf>
    <xf numFmtId="0" fontId="17" fillId="3" borderId="3" xfId="16" applyFont="1" applyFill="1" applyBorder="1" applyAlignment="1">
      <alignment horizontal="left" vertical="center" wrapText="1"/>
    </xf>
    <xf numFmtId="0" fontId="17" fillId="3" borderId="4" xfId="16" applyFont="1" applyFill="1" applyBorder="1" applyAlignment="1">
      <alignment horizontal="left" vertical="center" wrapText="1"/>
    </xf>
    <xf numFmtId="0" fontId="17" fillId="4" borderId="8" xfId="16" applyFont="1" applyFill="1" applyBorder="1" applyAlignment="1">
      <alignment horizontal="right" vertical="center" wrapText="1"/>
    </xf>
    <xf numFmtId="0" fontId="17" fillId="4" borderId="3" xfId="16" applyFont="1" applyFill="1" applyBorder="1" applyAlignment="1">
      <alignment horizontal="right" vertical="center" wrapText="1"/>
    </xf>
    <xf numFmtId="0" fontId="17" fillId="4" borderId="9" xfId="16" applyFont="1" applyFill="1" applyBorder="1" applyAlignment="1">
      <alignment horizontal="right" vertical="center" wrapText="1"/>
    </xf>
    <xf numFmtId="0" fontId="17" fillId="4" borderId="8" xfId="16" applyFont="1" applyFill="1" applyBorder="1" applyAlignment="1">
      <alignment horizontal="left" vertical="center" wrapText="1"/>
    </xf>
    <xf numFmtId="0" fontId="17" fillId="4" borderId="3" xfId="16" applyFont="1" applyFill="1" applyBorder="1" applyAlignment="1">
      <alignment horizontal="left" vertical="center" wrapText="1"/>
    </xf>
    <xf numFmtId="0" fontId="17" fillId="4" borderId="4" xfId="16" applyFont="1" applyFill="1" applyBorder="1" applyAlignment="1">
      <alignment horizontal="left" vertical="center" wrapText="1"/>
    </xf>
    <xf numFmtId="0" fontId="17" fillId="3" borderId="9" xfId="16" applyFont="1" applyFill="1" applyBorder="1" applyAlignment="1">
      <alignment horizontal="left" vertical="center" wrapText="1"/>
    </xf>
    <xf numFmtId="0" fontId="17" fillId="5" borderId="8" xfId="16" applyFont="1" applyFill="1" applyBorder="1" applyAlignment="1">
      <alignment horizontal="right" vertical="center"/>
    </xf>
    <xf numFmtId="0" fontId="17" fillId="5" borderId="3" xfId="16" applyFont="1" applyFill="1" applyBorder="1" applyAlignment="1">
      <alignment horizontal="right" vertical="center"/>
    </xf>
    <xf numFmtId="0" fontId="17" fillId="5" borderId="9" xfId="16" applyFont="1" applyFill="1" applyBorder="1" applyAlignment="1">
      <alignment horizontal="right" vertical="center"/>
    </xf>
    <xf numFmtId="0" fontId="22" fillId="0" borderId="0" xfId="16" applyFont="1" applyAlignment="1">
      <alignment horizontal="center" vertical="top" wrapText="1"/>
    </xf>
  </cellXfs>
  <cellStyles count="18">
    <cellStyle name="Euro" xfId="1"/>
    <cellStyle name="Millares 2" xfId="2"/>
    <cellStyle name="Millares 2 2 3" xfId="12"/>
    <cellStyle name="Moneda 2" xfId="7"/>
    <cellStyle name="Moneda 3" xfId="8"/>
    <cellStyle name="Normal" xfId="0" builtinId="0"/>
    <cellStyle name="Normal 2" xfId="3"/>
    <cellStyle name="Normal 2 2" xfId="6"/>
    <cellStyle name="Normal 2 2 2" xfId="13"/>
    <cellStyle name="Normal 2_CAT._DE_CPTOS._EDIF._DE_9_AUL._DE_2_NIVS." xfId="4"/>
    <cellStyle name="Normal 3" xfId="5"/>
    <cellStyle name="Normal 4" xfId="9"/>
    <cellStyle name="Normal 4 2" xfId="11"/>
    <cellStyle name="Normal 4 3" xfId="15"/>
    <cellStyle name="Normal 5" xfId="10"/>
    <cellStyle name="Normal 6" xfId="14"/>
    <cellStyle name="Normal 7" xfId="16"/>
    <cellStyle name="Normal 8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8572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57150</xdr:rowOff>
    </xdr:from>
    <xdr:to>
      <xdr:col>1</xdr:col>
      <xdr:colOff>875411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5875" y="247650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33"/>
  <sheetViews>
    <sheetView topLeftCell="A10" workbookViewId="0">
      <selection activeCell="M18" sqref="M18"/>
    </sheetView>
  </sheetViews>
  <sheetFormatPr baseColWidth="10" defaultRowHeight="15" x14ac:dyDescent="0.25"/>
  <cols>
    <col min="1" max="9" width="8.7109375" style="18" customWidth="1"/>
    <col min="10" max="10" width="34" style="18" customWidth="1"/>
    <col min="11" max="16384" width="11.42578125" style="18"/>
  </cols>
  <sheetData>
    <row r="3" spans="1:10" ht="26.25" x14ac:dyDescent="0.4">
      <c r="A3" s="110" t="s">
        <v>6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0" ht="15.75" x14ac:dyDescent="0.25">
      <c r="A4" s="111" t="s">
        <v>24</v>
      </c>
      <c r="B4" s="111"/>
      <c r="C4" s="111"/>
      <c r="D4" s="111"/>
      <c r="E4" s="111"/>
      <c r="F4" s="111"/>
      <c r="G4" s="111"/>
      <c r="H4" s="111"/>
      <c r="I4" s="111"/>
      <c r="J4" s="111"/>
    </row>
    <row r="6" spans="1:10" ht="44.25" customHeight="1" x14ac:dyDescent="0.25">
      <c r="A6" s="112" t="s">
        <v>264</v>
      </c>
      <c r="B6" s="112"/>
      <c r="C6" s="112"/>
      <c r="D6" s="112"/>
      <c r="E6" s="112"/>
      <c r="F6" s="112"/>
      <c r="G6" s="112"/>
      <c r="H6" s="112"/>
      <c r="I6" s="112"/>
      <c r="J6" s="112"/>
    </row>
    <row r="8" spans="1:10" ht="15.75" x14ac:dyDescent="0.25">
      <c r="A8" s="113" t="s">
        <v>22</v>
      </c>
      <c r="B8" s="113"/>
      <c r="C8" s="113"/>
      <c r="D8" s="113"/>
      <c r="E8" s="113"/>
      <c r="F8" s="113"/>
      <c r="G8" s="113"/>
      <c r="H8" s="113"/>
      <c r="I8" s="113"/>
      <c r="J8" s="113"/>
    </row>
    <row r="10" spans="1:10" ht="174.75" customHeight="1" x14ac:dyDescent="0.25">
      <c r="A10" s="114" t="s">
        <v>443</v>
      </c>
      <c r="B10" s="115"/>
      <c r="C10" s="115"/>
      <c r="D10" s="115"/>
      <c r="E10" s="115"/>
      <c r="F10" s="115"/>
      <c r="G10" s="115"/>
      <c r="H10" s="115"/>
      <c r="I10" s="115"/>
      <c r="J10" s="115"/>
    </row>
    <row r="14" spans="1:10" x14ac:dyDescent="0.25">
      <c r="A14" s="31"/>
      <c r="B14" s="27"/>
      <c r="C14" s="27" t="s">
        <v>104</v>
      </c>
      <c r="D14" s="27"/>
      <c r="E14" s="28"/>
      <c r="F14" s="28"/>
      <c r="G14" s="28"/>
      <c r="H14" s="27"/>
      <c r="I14" s="27"/>
      <c r="J14" s="33" t="s">
        <v>103</v>
      </c>
    </row>
    <row r="15" spans="1:10" x14ac:dyDescent="0.25">
      <c r="A15" s="31"/>
      <c r="B15" s="27"/>
      <c r="C15" s="27"/>
      <c r="D15" s="27"/>
      <c r="E15" s="28"/>
      <c r="F15" s="28"/>
      <c r="G15" s="28"/>
      <c r="H15" s="27"/>
      <c r="I15" s="27"/>
      <c r="J15" s="33" t="s">
        <v>102</v>
      </c>
    </row>
    <row r="16" spans="1:10" x14ac:dyDescent="0.25">
      <c r="A16" s="31"/>
      <c r="B16" s="27"/>
      <c r="C16" s="27"/>
      <c r="D16" s="27"/>
      <c r="E16" s="28"/>
      <c r="F16" s="28"/>
      <c r="G16" s="28"/>
      <c r="H16" s="27"/>
      <c r="I16" s="27"/>
      <c r="J16" s="27"/>
    </row>
    <row r="17" spans="1:10" x14ac:dyDescent="0.25">
      <c r="A17" s="31"/>
      <c r="B17" s="27" t="s">
        <v>101</v>
      </c>
      <c r="C17" s="109" t="s">
        <v>100</v>
      </c>
      <c r="D17" s="109"/>
      <c r="E17" s="109"/>
      <c r="F17" s="28"/>
      <c r="G17" s="28"/>
      <c r="H17" s="27"/>
      <c r="I17" s="27"/>
      <c r="J17" s="32">
        <f>'PRESUPUESTO LICITACIÓN'!G21</f>
        <v>0</v>
      </c>
    </row>
    <row r="18" spans="1:10" x14ac:dyDescent="0.25">
      <c r="A18" s="31"/>
      <c r="B18" s="27" t="s">
        <v>99</v>
      </c>
      <c r="C18" s="109" t="s">
        <v>98</v>
      </c>
      <c r="D18" s="109"/>
      <c r="E18" s="109"/>
      <c r="F18" s="28"/>
      <c r="G18" s="28"/>
      <c r="H18" s="27"/>
      <c r="I18" s="27"/>
      <c r="J18" s="32">
        <f>'PRESUPUESTO LICITACIÓN'!G43</f>
        <v>0</v>
      </c>
    </row>
    <row r="19" spans="1:10" x14ac:dyDescent="0.25">
      <c r="A19" s="31"/>
      <c r="B19" s="27" t="s">
        <v>97</v>
      </c>
      <c r="C19" s="109" t="s">
        <v>96</v>
      </c>
      <c r="D19" s="109"/>
      <c r="E19" s="109"/>
      <c r="F19" s="28"/>
      <c r="G19" s="28"/>
      <c r="H19" s="27"/>
      <c r="I19" s="27"/>
      <c r="J19" s="32">
        <f>'PRESUPUESTO LICITACIÓN'!G56</f>
        <v>0</v>
      </c>
    </row>
    <row r="20" spans="1:10" x14ac:dyDescent="0.25">
      <c r="A20" s="31"/>
      <c r="B20" s="27" t="s">
        <v>95</v>
      </c>
      <c r="C20" s="109" t="s">
        <v>94</v>
      </c>
      <c r="D20" s="109"/>
      <c r="E20" s="109"/>
      <c r="F20" s="28"/>
      <c r="G20" s="28"/>
      <c r="H20" s="27"/>
      <c r="I20" s="27"/>
      <c r="J20" s="32">
        <f>'PRESUPUESTO LICITACIÓN'!G92</f>
        <v>0</v>
      </c>
    </row>
    <row r="21" spans="1:10" x14ac:dyDescent="0.25">
      <c r="A21" s="31"/>
      <c r="B21" s="27" t="s">
        <v>93</v>
      </c>
      <c r="C21" s="23" t="s">
        <v>92</v>
      </c>
      <c r="D21" s="23"/>
      <c r="E21" s="29"/>
      <c r="F21" s="28"/>
      <c r="G21" s="28"/>
      <c r="H21" s="27"/>
      <c r="I21" s="27"/>
      <c r="J21" s="26">
        <f>'PRESUPUESTO LICITACIÓN'!G134</f>
        <v>0</v>
      </c>
    </row>
    <row r="22" spans="1:10" x14ac:dyDescent="0.25">
      <c r="A22" s="31"/>
      <c r="B22" s="27" t="s">
        <v>91</v>
      </c>
      <c r="C22" s="109" t="s">
        <v>90</v>
      </c>
      <c r="D22" s="109"/>
      <c r="E22" s="29"/>
      <c r="F22" s="28"/>
      <c r="G22" s="28"/>
      <c r="H22" s="27"/>
      <c r="I22" s="27"/>
      <c r="J22" s="26">
        <f>'PRESUPUESTO LICITACIÓN'!G226</f>
        <v>0</v>
      </c>
    </row>
    <row r="23" spans="1:10" x14ac:dyDescent="0.25">
      <c r="A23" s="31"/>
      <c r="B23" s="27" t="s">
        <v>89</v>
      </c>
      <c r="C23" s="30" t="s">
        <v>88</v>
      </c>
      <c r="D23" s="30"/>
      <c r="E23" s="29"/>
      <c r="F23" s="28"/>
      <c r="G23" s="28"/>
      <c r="H23" s="27"/>
      <c r="I23" s="27"/>
      <c r="J23" s="26">
        <f>'PRESUPUESTO LICITACIÓN'!G233</f>
        <v>0</v>
      </c>
    </row>
    <row r="28" spans="1:10" x14ac:dyDescent="0.25">
      <c r="H28" s="23"/>
      <c r="I28" s="22" t="s">
        <v>87</v>
      </c>
      <c r="J28" s="24">
        <f>SUM(J17:J27)</f>
        <v>0</v>
      </c>
    </row>
    <row r="29" spans="1:10" x14ac:dyDescent="0.25">
      <c r="H29" s="23"/>
      <c r="I29" s="22"/>
      <c r="J29" s="25"/>
    </row>
    <row r="30" spans="1:10" x14ac:dyDescent="0.25">
      <c r="H30" s="23"/>
      <c r="I30" s="22" t="s">
        <v>86</v>
      </c>
      <c r="J30" s="21">
        <f>+J28*0.16</f>
        <v>0</v>
      </c>
    </row>
    <row r="31" spans="1:10" x14ac:dyDescent="0.25">
      <c r="H31" s="23"/>
      <c r="I31" s="22"/>
      <c r="J31" s="24"/>
    </row>
    <row r="32" spans="1:10" x14ac:dyDescent="0.25">
      <c r="H32" s="23"/>
      <c r="I32" s="22" t="s">
        <v>85</v>
      </c>
      <c r="J32" s="21">
        <f>ROUND(J28+J30,2)</f>
        <v>0</v>
      </c>
    </row>
    <row r="33" spans="8:10" x14ac:dyDescent="0.25">
      <c r="H33" s="20"/>
      <c r="I33" s="20"/>
      <c r="J33" s="19"/>
    </row>
  </sheetData>
  <mergeCells count="10">
    <mergeCell ref="C17:E17"/>
    <mergeCell ref="C18:E18"/>
    <mergeCell ref="C22:D22"/>
    <mergeCell ref="A3:J3"/>
    <mergeCell ref="A4:J4"/>
    <mergeCell ref="A6:J6"/>
    <mergeCell ref="A8:J8"/>
    <mergeCell ref="A10:J10"/>
    <mergeCell ref="C19:E19"/>
    <mergeCell ref="C20:E20"/>
  </mergeCells>
  <pageMargins left="0.7" right="0.7" top="0.75" bottom="0.75" header="0.3" footer="0.3"/>
  <pageSetup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44"/>
  <sheetViews>
    <sheetView tabSelected="1" view="pageBreakPreview" zoomScale="80" zoomScaleNormal="80" zoomScaleSheetLayoutView="80" workbookViewId="0">
      <selection activeCell="L8" sqref="L8"/>
    </sheetView>
  </sheetViews>
  <sheetFormatPr baseColWidth="10" defaultColWidth="11.42578125" defaultRowHeight="15" x14ac:dyDescent="0.25"/>
  <cols>
    <col min="1" max="1" width="17.7109375" style="41" customWidth="1"/>
    <col min="2" max="2" width="49.140625" style="65" customWidth="1"/>
    <col min="3" max="4" width="11.42578125" style="41"/>
    <col min="5" max="5" width="13.42578125" style="41" customWidth="1"/>
    <col min="6" max="6" width="23.140625" style="41" customWidth="1"/>
    <col min="7" max="7" width="19" style="41" customWidth="1"/>
    <col min="8" max="8" width="1.140625" style="41" customWidth="1"/>
    <col min="9" max="9" width="24.28515625" style="41" customWidth="1"/>
    <col min="10" max="10" width="0" style="41" hidden="1" customWidth="1"/>
    <col min="11" max="11" width="19.42578125" style="75" bestFit="1" customWidth="1"/>
    <col min="12" max="12" width="35.140625" style="41" customWidth="1"/>
    <col min="13" max="16384" width="11.42578125" style="41"/>
  </cols>
  <sheetData>
    <row r="2" spans="1:11" ht="26.25" x14ac:dyDescent="0.4">
      <c r="A2" s="116" t="s">
        <v>6</v>
      </c>
      <c r="B2" s="116"/>
      <c r="C2" s="116"/>
      <c r="D2" s="116"/>
      <c r="E2" s="116"/>
      <c r="F2" s="116"/>
      <c r="G2" s="116"/>
    </row>
    <row r="3" spans="1:11" ht="15.75" x14ac:dyDescent="0.25">
      <c r="A3" s="117" t="s">
        <v>24</v>
      </c>
      <c r="B3" s="117"/>
      <c r="C3" s="117"/>
      <c r="D3" s="117"/>
      <c r="E3" s="117"/>
      <c r="F3" s="117"/>
      <c r="G3" s="117"/>
    </row>
    <row r="5" spans="1:11" ht="40.5" customHeight="1" x14ac:dyDescent="0.25">
      <c r="A5" s="147" t="s">
        <v>264</v>
      </c>
      <c r="B5" s="147"/>
      <c r="C5" s="147"/>
      <c r="D5" s="147"/>
      <c r="E5" s="147"/>
      <c r="F5" s="147"/>
      <c r="G5" s="147"/>
    </row>
    <row r="6" spans="1:11" ht="9" customHeight="1" x14ac:dyDescent="0.25"/>
    <row r="7" spans="1:11" x14ac:dyDescent="0.25">
      <c r="A7" s="66" t="s">
        <v>22</v>
      </c>
    </row>
    <row r="8" spans="1:11" ht="127.5" customHeight="1" x14ac:dyDescent="0.25">
      <c r="A8" s="118" t="s">
        <v>425</v>
      </c>
      <c r="B8" s="118"/>
      <c r="C8" s="118"/>
      <c r="D8" s="118"/>
      <c r="E8" s="118"/>
      <c r="F8" s="118"/>
      <c r="G8" s="118"/>
    </row>
    <row r="9" spans="1:11" ht="8.25" customHeight="1" thickBot="1" x14ac:dyDescent="0.3"/>
    <row r="10" spans="1:11" ht="16.5" thickBot="1" x14ac:dyDescent="0.3">
      <c r="A10" s="34" t="s">
        <v>0</v>
      </c>
      <c r="B10" s="52" t="s">
        <v>16</v>
      </c>
      <c r="C10" s="34" t="s">
        <v>1</v>
      </c>
      <c r="D10" s="35" t="s">
        <v>2</v>
      </c>
      <c r="E10" s="34" t="s">
        <v>9</v>
      </c>
      <c r="F10" s="34" t="s">
        <v>10</v>
      </c>
      <c r="G10" s="34" t="s">
        <v>11</v>
      </c>
    </row>
    <row r="11" spans="1:11" ht="17.25" thickTop="1" thickBot="1" x14ac:dyDescent="0.3">
      <c r="A11" s="36"/>
      <c r="B11" s="53"/>
      <c r="C11" s="37"/>
      <c r="D11" s="67"/>
      <c r="E11" s="37"/>
      <c r="F11" s="37"/>
      <c r="G11" s="38"/>
    </row>
    <row r="12" spans="1:11" ht="15.75" thickTop="1" x14ac:dyDescent="0.25">
      <c r="A12" s="119" t="s">
        <v>25</v>
      </c>
      <c r="B12" s="120"/>
      <c r="C12" s="120"/>
      <c r="D12" s="120"/>
      <c r="E12" s="120"/>
      <c r="F12" s="120"/>
      <c r="G12" s="121"/>
      <c r="H12" s="40"/>
    </row>
    <row r="13" spans="1:11" ht="114" customHeight="1" x14ac:dyDescent="0.25">
      <c r="A13" s="42" t="s">
        <v>165</v>
      </c>
      <c r="B13" s="54" t="s">
        <v>399</v>
      </c>
      <c r="C13" s="43" t="s">
        <v>4</v>
      </c>
      <c r="D13" s="44">
        <v>57.26</v>
      </c>
      <c r="E13" s="92"/>
      <c r="F13" s="6"/>
      <c r="G13" s="7">
        <f>ROUND((D13*E13),2)</f>
        <v>0</v>
      </c>
      <c r="H13" s="40"/>
      <c r="I13" s="40"/>
      <c r="K13" s="76"/>
    </row>
    <row r="14" spans="1:11" ht="125.25" customHeight="1" x14ac:dyDescent="0.25">
      <c r="A14" s="42" t="s">
        <v>424</v>
      </c>
      <c r="B14" s="54" t="s">
        <v>426</v>
      </c>
      <c r="C14" s="43" t="s">
        <v>4</v>
      </c>
      <c r="D14" s="44">
        <v>35</v>
      </c>
      <c r="E14" s="92"/>
      <c r="F14" s="6"/>
      <c r="G14" s="7">
        <f t="shared" ref="G14:G20" si="0">ROUND((D14*E14),2)</f>
        <v>0</v>
      </c>
      <c r="H14" s="40"/>
      <c r="I14" s="40"/>
      <c r="K14" s="76"/>
    </row>
    <row r="15" spans="1:11" ht="132" customHeight="1" x14ac:dyDescent="0.25">
      <c r="A15" s="42" t="s">
        <v>166</v>
      </c>
      <c r="B15" s="54" t="s">
        <v>427</v>
      </c>
      <c r="C15" s="43" t="s">
        <v>3</v>
      </c>
      <c r="D15" s="44">
        <v>258</v>
      </c>
      <c r="E15" s="92"/>
      <c r="F15" s="6"/>
      <c r="G15" s="7">
        <f t="shared" si="0"/>
        <v>0</v>
      </c>
      <c r="H15" s="40"/>
      <c r="I15" s="40"/>
      <c r="K15" s="76"/>
    </row>
    <row r="16" spans="1:11" ht="99" customHeight="1" x14ac:dyDescent="0.25">
      <c r="A16" s="42" t="s">
        <v>167</v>
      </c>
      <c r="B16" s="54" t="s">
        <v>168</v>
      </c>
      <c r="C16" s="43" t="s">
        <v>3</v>
      </c>
      <c r="D16" s="44">
        <v>308.74</v>
      </c>
      <c r="E16" s="92"/>
      <c r="F16" s="6"/>
      <c r="G16" s="7">
        <f t="shared" si="0"/>
        <v>0</v>
      </c>
      <c r="H16" s="40"/>
      <c r="I16" s="40"/>
      <c r="K16" s="76"/>
    </row>
    <row r="17" spans="1:11" ht="87" customHeight="1" x14ac:dyDescent="0.25">
      <c r="A17" s="8" t="s">
        <v>169</v>
      </c>
      <c r="B17" s="50" t="s">
        <v>171</v>
      </c>
      <c r="C17" s="3" t="s">
        <v>3</v>
      </c>
      <c r="D17" s="4">
        <v>52.72</v>
      </c>
      <c r="E17" s="5"/>
      <c r="F17" s="6"/>
      <c r="G17" s="7">
        <f t="shared" si="0"/>
        <v>0</v>
      </c>
      <c r="H17" s="40"/>
      <c r="I17" s="40"/>
      <c r="K17" s="76"/>
    </row>
    <row r="18" spans="1:11" ht="83.25" customHeight="1" x14ac:dyDescent="0.25">
      <c r="A18" s="2" t="s">
        <v>170</v>
      </c>
      <c r="B18" s="50" t="s">
        <v>172</v>
      </c>
      <c r="C18" s="3" t="s">
        <v>3</v>
      </c>
      <c r="D18" s="4">
        <v>690.01</v>
      </c>
      <c r="E18" s="5"/>
      <c r="F18" s="6"/>
      <c r="G18" s="7">
        <f t="shared" si="0"/>
        <v>0</v>
      </c>
      <c r="H18" s="40"/>
      <c r="I18" s="40"/>
      <c r="K18" s="76"/>
    </row>
    <row r="19" spans="1:11" ht="68.25" customHeight="1" x14ac:dyDescent="0.25">
      <c r="A19" s="2" t="s">
        <v>174</v>
      </c>
      <c r="B19" s="50" t="s">
        <v>173</v>
      </c>
      <c r="C19" s="3" t="s">
        <v>3</v>
      </c>
      <c r="D19" s="4">
        <v>221</v>
      </c>
      <c r="E19" s="5"/>
      <c r="F19" s="6"/>
      <c r="G19" s="7">
        <f t="shared" si="0"/>
        <v>0</v>
      </c>
      <c r="H19" s="40"/>
      <c r="I19" s="40"/>
      <c r="K19" s="76"/>
    </row>
    <row r="20" spans="1:11" ht="68.25" customHeight="1" x14ac:dyDescent="0.25">
      <c r="A20" s="2" t="s">
        <v>291</v>
      </c>
      <c r="B20" s="50" t="s">
        <v>290</v>
      </c>
      <c r="C20" s="3" t="s">
        <v>4</v>
      </c>
      <c r="D20" s="4">
        <f>33*28</f>
        <v>924</v>
      </c>
      <c r="E20" s="5"/>
      <c r="F20" s="6"/>
      <c r="G20" s="7">
        <f t="shared" si="0"/>
        <v>0</v>
      </c>
      <c r="H20" s="40"/>
      <c r="I20" s="40"/>
      <c r="K20" s="76"/>
    </row>
    <row r="21" spans="1:11" ht="15" customHeight="1" x14ac:dyDescent="0.25">
      <c r="A21" s="122" t="s">
        <v>273</v>
      </c>
      <c r="B21" s="123"/>
      <c r="C21" s="123"/>
      <c r="D21" s="123"/>
      <c r="E21" s="123"/>
      <c r="F21" s="124"/>
      <c r="G21" s="15">
        <f>SUM(G13:G20)</f>
        <v>0</v>
      </c>
      <c r="H21" s="40"/>
      <c r="I21" s="40"/>
      <c r="K21" s="76"/>
    </row>
    <row r="22" spans="1:11" s="45" customFormat="1" ht="15" customHeight="1" x14ac:dyDescent="0.25">
      <c r="A22" s="125" t="s">
        <v>17</v>
      </c>
      <c r="B22" s="126"/>
      <c r="C22" s="126"/>
      <c r="D22" s="126"/>
      <c r="E22" s="126"/>
      <c r="F22" s="126"/>
      <c r="G22" s="127"/>
      <c r="K22" s="77"/>
    </row>
    <row r="23" spans="1:11" s="45" customFormat="1" ht="72.75" customHeight="1" x14ac:dyDescent="0.25">
      <c r="A23" s="8" t="s">
        <v>18</v>
      </c>
      <c r="B23" s="50" t="s">
        <v>26</v>
      </c>
      <c r="C23" s="3" t="s">
        <v>3</v>
      </c>
      <c r="D23" s="4">
        <v>1221</v>
      </c>
      <c r="E23" s="5"/>
      <c r="F23" s="6"/>
      <c r="G23" s="7">
        <f>ROUND((D23*E23),2)</f>
        <v>0</v>
      </c>
      <c r="I23" s="40"/>
      <c r="J23" s="41"/>
      <c r="K23" s="76"/>
    </row>
    <row r="24" spans="1:11" s="45" customFormat="1" ht="87" customHeight="1" x14ac:dyDescent="0.25">
      <c r="A24" s="8" t="s">
        <v>30</v>
      </c>
      <c r="B24" s="50" t="s">
        <v>31</v>
      </c>
      <c r="C24" s="3" t="s">
        <v>4</v>
      </c>
      <c r="D24" s="9">
        <v>564.1</v>
      </c>
      <c r="E24" s="5"/>
      <c r="F24" s="6"/>
      <c r="G24" s="7">
        <f t="shared" ref="G24:G42" si="1">ROUND((D24*E24),2)</f>
        <v>0</v>
      </c>
      <c r="K24" s="77"/>
    </row>
    <row r="25" spans="1:11" s="45" customFormat="1" ht="74.25" customHeight="1" x14ac:dyDescent="0.25">
      <c r="A25" s="8" t="s">
        <v>70</v>
      </c>
      <c r="B25" s="50" t="s">
        <v>71</v>
      </c>
      <c r="C25" s="3" t="s">
        <v>4</v>
      </c>
      <c r="D25" s="9">
        <f>D24/3</f>
        <v>188.03333333333333</v>
      </c>
      <c r="E25" s="5"/>
      <c r="F25" s="10"/>
      <c r="G25" s="7">
        <f>ROUND((D25*E25),2)</f>
        <v>0</v>
      </c>
      <c r="K25" s="78"/>
    </row>
    <row r="26" spans="1:11" s="45" customFormat="1" ht="71.25" customHeight="1" x14ac:dyDescent="0.25">
      <c r="A26" s="8" t="s">
        <v>32</v>
      </c>
      <c r="B26" s="50" t="s">
        <v>33</v>
      </c>
      <c r="C26" s="3" t="s">
        <v>3</v>
      </c>
      <c r="D26" s="9">
        <v>386.7</v>
      </c>
      <c r="E26" s="5"/>
      <c r="F26" s="10"/>
      <c r="G26" s="7">
        <f t="shared" si="1"/>
        <v>0</v>
      </c>
      <c r="K26" s="78"/>
    </row>
    <row r="27" spans="1:11" s="45" customFormat="1" ht="71.25" customHeight="1" x14ac:dyDescent="0.25">
      <c r="A27" s="8" t="s">
        <v>325</v>
      </c>
      <c r="B27" s="50" t="s">
        <v>324</v>
      </c>
      <c r="C27" s="3" t="s">
        <v>3</v>
      </c>
      <c r="D27" s="9">
        <v>77.8</v>
      </c>
      <c r="E27" s="5"/>
      <c r="F27" s="10"/>
      <c r="G27" s="7">
        <f t="shared" si="1"/>
        <v>0</v>
      </c>
      <c r="K27" s="78"/>
    </row>
    <row r="28" spans="1:11" s="45" customFormat="1" ht="66" customHeight="1" x14ac:dyDescent="0.25">
      <c r="A28" s="8" t="s">
        <v>34</v>
      </c>
      <c r="B28" s="50" t="s">
        <v>35</v>
      </c>
      <c r="C28" s="3" t="s">
        <v>8</v>
      </c>
      <c r="D28" s="9">
        <v>25</v>
      </c>
      <c r="E28" s="5"/>
      <c r="F28" s="10"/>
      <c r="G28" s="7">
        <f t="shared" si="1"/>
        <v>0</v>
      </c>
      <c r="K28" s="77"/>
    </row>
    <row r="29" spans="1:11" s="69" customFormat="1" ht="74.25" customHeight="1" x14ac:dyDescent="0.25">
      <c r="A29" s="8" t="s">
        <v>19</v>
      </c>
      <c r="B29" s="50" t="s">
        <v>27</v>
      </c>
      <c r="C29" s="3" t="s">
        <v>8</v>
      </c>
      <c r="D29" s="4">
        <v>6120.2</v>
      </c>
      <c r="E29" s="5"/>
      <c r="F29" s="60"/>
      <c r="G29" s="7">
        <f t="shared" si="1"/>
        <v>0</v>
      </c>
      <c r="H29" s="68"/>
      <c r="K29" s="79"/>
    </row>
    <row r="30" spans="1:11" s="69" customFormat="1" ht="78" customHeight="1" x14ac:dyDescent="0.25">
      <c r="A30" s="8" t="s">
        <v>28</v>
      </c>
      <c r="B30" s="50" t="s">
        <v>29</v>
      </c>
      <c r="C30" s="3" t="s">
        <v>8</v>
      </c>
      <c r="D30" s="4">
        <v>1112</v>
      </c>
      <c r="E30" s="5"/>
      <c r="F30" s="60"/>
      <c r="G30" s="7">
        <f t="shared" si="1"/>
        <v>0</v>
      </c>
      <c r="H30" s="68"/>
      <c r="K30" s="79"/>
    </row>
    <row r="31" spans="1:11" s="69" customFormat="1" ht="78" customHeight="1" x14ac:dyDescent="0.25">
      <c r="A31" s="8" t="s">
        <v>28</v>
      </c>
      <c r="B31" s="50" t="s">
        <v>105</v>
      </c>
      <c r="C31" s="3" t="s">
        <v>8</v>
      </c>
      <c r="D31" s="4">
        <v>1659</v>
      </c>
      <c r="E31" s="5"/>
      <c r="F31" s="60"/>
      <c r="G31" s="7">
        <f t="shared" si="1"/>
        <v>0</v>
      </c>
      <c r="H31" s="68"/>
      <c r="K31" s="79"/>
    </row>
    <row r="32" spans="1:11" s="69" customFormat="1" ht="74.25" customHeight="1" x14ac:dyDescent="0.3">
      <c r="A32" s="8" t="s">
        <v>36</v>
      </c>
      <c r="B32" s="50" t="s">
        <v>37</v>
      </c>
      <c r="C32" s="3" t="s">
        <v>8</v>
      </c>
      <c r="D32" s="4">
        <v>170.8</v>
      </c>
      <c r="E32" s="5"/>
      <c r="F32" s="60"/>
      <c r="G32" s="7">
        <f t="shared" si="1"/>
        <v>0</v>
      </c>
      <c r="H32" s="68"/>
      <c r="I32" s="108"/>
      <c r="K32" s="79"/>
    </row>
    <row r="33" spans="1:11" s="69" customFormat="1" ht="74.25" customHeight="1" x14ac:dyDescent="0.3">
      <c r="A33" s="56" t="s">
        <v>388</v>
      </c>
      <c r="B33" s="59" t="s">
        <v>389</v>
      </c>
      <c r="C33" s="3" t="s">
        <v>8</v>
      </c>
      <c r="D33" s="4">
        <v>195.6</v>
      </c>
      <c r="E33" s="5"/>
      <c r="F33" s="60"/>
      <c r="G33" s="7">
        <f t="shared" si="1"/>
        <v>0</v>
      </c>
      <c r="H33" s="68"/>
      <c r="I33" s="108"/>
      <c r="K33" s="94"/>
    </row>
    <row r="34" spans="1:11" s="69" customFormat="1" ht="49.5" customHeight="1" x14ac:dyDescent="0.25">
      <c r="A34" s="8" t="s">
        <v>20</v>
      </c>
      <c r="B34" s="50" t="s">
        <v>23</v>
      </c>
      <c r="C34" s="3" t="s">
        <v>3</v>
      </c>
      <c r="D34" s="47">
        <v>667.24</v>
      </c>
      <c r="E34" s="93"/>
      <c r="F34" s="60"/>
      <c r="G34" s="7">
        <f t="shared" si="1"/>
        <v>0</v>
      </c>
      <c r="H34" s="68"/>
      <c r="K34" s="79"/>
    </row>
    <row r="35" spans="1:11" ht="52.5" customHeight="1" x14ac:dyDescent="0.25">
      <c r="A35" s="8" t="s">
        <v>113</v>
      </c>
      <c r="B35" s="50" t="s">
        <v>114</v>
      </c>
      <c r="C35" s="3" t="s">
        <v>4</v>
      </c>
      <c r="D35" s="47">
        <v>147.1</v>
      </c>
      <c r="E35" s="93"/>
      <c r="F35" s="1"/>
      <c r="G35" s="7">
        <f t="shared" si="1"/>
        <v>0</v>
      </c>
      <c r="H35" s="40"/>
    </row>
    <row r="36" spans="1:11" ht="52.5" customHeight="1" x14ac:dyDescent="0.25">
      <c r="A36" s="8" t="s">
        <v>176</v>
      </c>
      <c r="B36" s="50" t="s">
        <v>175</v>
      </c>
      <c r="C36" s="3" t="s">
        <v>3</v>
      </c>
      <c r="D36" s="9">
        <v>23</v>
      </c>
      <c r="E36" s="93"/>
      <c r="F36" s="1"/>
      <c r="G36" s="7">
        <f t="shared" si="1"/>
        <v>0</v>
      </c>
      <c r="H36" s="40"/>
    </row>
    <row r="37" spans="1:11" ht="51.75" customHeight="1" x14ac:dyDescent="0.25">
      <c r="A37" s="12" t="s">
        <v>116</v>
      </c>
      <c r="B37" s="55" t="s">
        <v>117</v>
      </c>
      <c r="C37" s="13" t="s">
        <v>3</v>
      </c>
      <c r="D37" s="48">
        <v>196.10999999999999</v>
      </c>
      <c r="E37" s="5"/>
      <c r="F37" s="1"/>
      <c r="G37" s="7">
        <f t="shared" si="1"/>
        <v>0</v>
      </c>
      <c r="H37" s="40"/>
    </row>
    <row r="38" spans="1:11" s="69" customFormat="1" ht="99" customHeight="1" x14ac:dyDescent="0.25">
      <c r="A38" s="8" t="s">
        <v>220</v>
      </c>
      <c r="B38" s="50" t="s">
        <v>219</v>
      </c>
      <c r="C38" s="3" t="s">
        <v>342</v>
      </c>
      <c r="D38" s="9">
        <v>295.96000000000004</v>
      </c>
      <c r="E38" s="5"/>
      <c r="F38" s="60"/>
      <c r="G38" s="7">
        <f t="shared" si="1"/>
        <v>0</v>
      </c>
      <c r="H38" s="68"/>
      <c r="K38" s="79"/>
    </row>
    <row r="39" spans="1:11" s="69" customFormat="1" ht="81.75" customHeight="1" x14ac:dyDescent="0.25">
      <c r="A39" s="8" t="s">
        <v>221</v>
      </c>
      <c r="B39" s="50" t="s">
        <v>177</v>
      </c>
      <c r="C39" s="3" t="s">
        <v>342</v>
      </c>
      <c r="D39" s="9">
        <v>6.35</v>
      </c>
      <c r="E39" s="5"/>
      <c r="F39" s="60"/>
      <c r="G39" s="7">
        <f t="shared" si="1"/>
        <v>0</v>
      </c>
      <c r="H39" s="68"/>
      <c r="K39" s="79"/>
    </row>
    <row r="40" spans="1:11" ht="84.75" customHeight="1" x14ac:dyDescent="0.25">
      <c r="A40" s="8" t="s">
        <v>21</v>
      </c>
      <c r="B40" s="50" t="s">
        <v>38</v>
      </c>
      <c r="C40" s="3" t="s">
        <v>4</v>
      </c>
      <c r="D40" s="9">
        <v>351.76190000000003</v>
      </c>
      <c r="E40" s="5"/>
      <c r="F40" s="1"/>
      <c r="G40" s="7">
        <f t="shared" si="1"/>
        <v>0</v>
      </c>
      <c r="H40" s="40"/>
    </row>
    <row r="41" spans="1:11" ht="91.5" customHeight="1" x14ac:dyDescent="0.25">
      <c r="A41" s="8" t="s">
        <v>39</v>
      </c>
      <c r="B41" s="50" t="s">
        <v>40</v>
      </c>
      <c r="C41" s="3" t="s">
        <v>4</v>
      </c>
      <c r="D41" s="9">
        <v>199.25</v>
      </c>
      <c r="E41" s="5"/>
      <c r="F41" s="1"/>
      <c r="G41" s="7">
        <f t="shared" si="1"/>
        <v>0</v>
      </c>
      <c r="H41" s="40"/>
    </row>
    <row r="42" spans="1:11" ht="82.5" customHeight="1" x14ac:dyDescent="0.25">
      <c r="A42" s="8" t="s">
        <v>41</v>
      </c>
      <c r="B42" s="50" t="s">
        <v>179</v>
      </c>
      <c r="C42" s="3" t="s">
        <v>342</v>
      </c>
      <c r="D42" s="9">
        <v>269.33</v>
      </c>
      <c r="E42" s="5"/>
      <c r="F42" s="1"/>
      <c r="G42" s="7">
        <f t="shared" si="1"/>
        <v>0</v>
      </c>
      <c r="H42" s="40"/>
    </row>
    <row r="43" spans="1:11" x14ac:dyDescent="0.25">
      <c r="A43" s="128" t="s">
        <v>274</v>
      </c>
      <c r="B43" s="129"/>
      <c r="C43" s="129"/>
      <c r="D43" s="129"/>
      <c r="E43" s="129"/>
      <c r="F43" s="130"/>
      <c r="G43" s="15">
        <f>SUM(G23:G42)</f>
        <v>0</v>
      </c>
      <c r="H43" s="40"/>
    </row>
    <row r="44" spans="1:11" x14ac:dyDescent="0.25">
      <c r="A44" s="131" t="s">
        <v>42</v>
      </c>
      <c r="B44" s="132"/>
      <c r="C44" s="132"/>
      <c r="D44" s="132"/>
      <c r="E44" s="132"/>
      <c r="F44" s="132"/>
      <c r="G44" s="133"/>
      <c r="H44" s="40"/>
    </row>
    <row r="45" spans="1:11" ht="81.75" customHeight="1" x14ac:dyDescent="0.25">
      <c r="A45" s="8" t="s">
        <v>43</v>
      </c>
      <c r="B45" s="50" t="s">
        <v>44</v>
      </c>
      <c r="C45" s="3" t="s">
        <v>3</v>
      </c>
      <c r="D45" s="9">
        <v>511.11</v>
      </c>
      <c r="E45" s="5"/>
      <c r="F45" s="6"/>
      <c r="G45" s="7">
        <f t="shared" ref="G45:G55" si="2">ROUND((D45*E45),2)</f>
        <v>0</v>
      </c>
      <c r="H45" s="40"/>
    </row>
    <row r="46" spans="1:11" ht="87.75" customHeight="1" x14ac:dyDescent="0.25">
      <c r="A46" s="8" t="s">
        <v>45</v>
      </c>
      <c r="B46" s="50" t="s">
        <v>46</v>
      </c>
      <c r="C46" s="3" t="s">
        <v>3</v>
      </c>
      <c r="D46" s="9">
        <v>194.87</v>
      </c>
      <c r="E46" s="5"/>
      <c r="F46" s="6"/>
      <c r="G46" s="7">
        <f t="shared" si="2"/>
        <v>0</v>
      </c>
      <c r="H46" s="40"/>
    </row>
    <row r="47" spans="1:11" ht="94.5" customHeight="1" x14ac:dyDescent="0.25">
      <c r="A47" s="8" t="s">
        <v>47</v>
      </c>
      <c r="B47" s="50" t="s">
        <v>48</v>
      </c>
      <c r="C47" s="3" t="s">
        <v>3</v>
      </c>
      <c r="D47" s="9">
        <v>508.4</v>
      </c>
      <c r="E47" s="5"/>
      <c r="F47" s="6"/>
      <c r="G47" s="7">
        <f t="shared" si="2"/>
        <v>0</v>
      </c>
      <c r="H47" s="40"/>
    </row>
    <row r="48" spans="1:11" ht="69.75" customHeight="1" x14ac:dyDescent="0.25">
      <c r="A48" s="8" t="s">
        <v>34</v>
      </c>
      <c r="B48" s="50" t="s">
        <v>35</v>
      </c>
      <c r="C48" s="3" t="s">
        <v>8</v>
      </c>
      <c r="D48" s="9">
        <v>703.32</v>
      </c>
      <c r="E48" s="5"/>
      <c r="F48" s="6"/>
      <c r="G48" s="7">
        <f t="shared" si="2"/>
        <v>0</v>
      </c>
      <c r="H48" s="40"/>
    </row>
    <row r="49" spans="1:11" ht="74.25" customHeight="1" x14ac:dyDescent="0.25">
      <c r="A49" s="8" t="s">
        <v>49</v>
      </c>
      <c r="B49" s="50" t="s">
        <v>50</v>
      </c>
      <c r="C49" s="3" t="s">
        <v>8</v>
      </c>
      <c r="D49" s="4">
        <v>11639.45</v>
      </c>
      <c r="E49" s="5"/>
      <c r="F49" s="6"/>
      <c r="G49" s="7">
        <f t="shared" si="2"/>
        <v>0</v>
      </c>
      <c r="H49" s="40"/>
    </row>
    <row r="50" spans="1:11" ht="78" customHeight="1" x14ac:dyDescent="0.25">
      <c r="A50" s="8" t="s">
        <v>51</v>
      </c>
      <c r="B50" s="50" t="s">
        <v>52</v>
      </c>
      <c r="C50" s="3" t="s">
        <v>8</v>
      </c>
      <c r="D50" s="4">
        <f>1293.7</f>
        <v>1293.7</v>
      </c>
      <c r="E50" s="5"/>
      <c r="F50" s="6"/>
      <c r="G50" s="7">
        <f t="shared" si="2"/>
        <v>0</v>
      </c>
      <c r="H50" s="40"/>
    </row>
    <row r="51" spans="1:11" ht="78" customHeight="1" x14ac:dyDescent="0.25">
      <c r="A51" s="8" t="s">
        <v>72</v>
      </c>
      <c r="B51" s="50" t="s">
        <v>73</v>
      </c>
      <c r="C51" s="3" t="s">
        <v>8</v>
      </c>
      <c r="D51" s="4">
        <v>969.4</v>
      </c>
      <c r="E51" s="5"/>
      <c r="F51" s="6"/>
      <c r="G51" s="7">
        <f t="shared" si="2"/>
        <v>0</v>
      </c>
      <c r="H51" s="40"/>
    </row>
    <row r="52" spans="1:11" ht="76.5" customHeight="1" x14ac:dyDescent="0.25">
      <c r="A52" s="8" t="s">
        <v>53</v>
      </c>
      <c r="B52" s="50" t="s">
        <v>54</v>
      </c>
      <c r="C52" s="3" t="s">
        <v>8</v>
      </c>
      <c r="D52" s="4">
        <v>104.65</v>
      </c>
      <c r="E52" s="5"/>
      <c r="F52" s="6"/>
      <c r="G52" s="7">
        <f t="shared" si="2"/>
        <v>0</v>
      </c>
      <c r="H52" s="40"/>
    </row>
    <row r="53" spans="1:11" ht="76.5" customHeight="1" x14ac:dyDescent="0.25">
      <c r="A53" s="56" t="s">
        <v>388</v>
      </c>
      <c r="B53" s="59" t="s">
        <v>389</v>
      </c>
      <c r="C53" s="3" t="s">
        <v>8</v>
      </c>
      <c r="D53" s="4">
        <v>79.900000000000006</v>
      </c>
      <c r="E53" s="5"/>
      <c r="F53" s="6"/>
      <c r="G53" s="7">
        <f t="shared" si="2"/>
        <v>0</v>
      </c>
      <c r="H53" s="40"/>
      <c r="K53" s="76"/>
    </row>
    <row r="54" spans="1:11" ht="84" customHeight="1" x14ac:dyDescent="0.25">
      <c r="A54" s="8" t="s">
        <v>55</v>
      </c>
      <c r="B54" s="50" t="s">
        <v>112</v>
      </c>
      <c r="C54" s="3" t="s">
        <v>4</v>
      </c>
      <c r="D54" s="9">
        <v>133.76</v>
      </c>
      <c r="E54" s="5"/>
      <c r="F54" s="6"/>
      <c r="G54" s="7">
        <f t="shared" si="2"/>
        <v>0</v>
      </c>
      <c r="H54" s="40"/>
    </row>
    <row r="55" spans="1:11" ht="61.5" customHeight="1" x14ac:dyDescent="0.25">
      <c r="A55" s="8" t="s">
        <v>56</v>
      </c>
      <c r="B55" s="50" t="s">
        <v>57</v>
      </c>
      <c r="C55" s="3" t="s">
        <v>4</v>
      </c>
      <c r="D55" s="9">
        <v>69.33</v>
      </c>
      <c r="E55" s="5"/>
      <c r="F55" s="6"/>
      <c r="G55" s="7">
        <f t="shared" si="2"/>
        <v>0</v>
      </c>
      <c r="H55" s="40"/>
      <c r="K55" s="76"/>
    </row>
    <row r="56" spans="1:11" x14ac:dyDescent="0.25">
      <c r="A56" s="128" t="s">
        <v>275</v>
      </c>
      <c r="B56" s="129"/>
      <c r="C56" s="129"/>
      <c r="D56" s="129"/>
      <c r="E56" s="129"/>
      <c r="F56" s="130"/>
      <c r="G56" s="15">
        <f>SUM(G45:G55)</f>
        <v>0</v>
      </c>
      <c r="H56" s="40"/>
    </row>
    <row r="57" spans="1:11" x14ac:dyDescent="0.25">
      <c r="A57" s="134" t="s">
        <v>282</v>
      </c>
      <c r="B57" s="135"/>
      <c r="C57" s="135"/>
      <c r="D57" s="135"/>
      <c r="E57" s="135"/>
      <c r="F57" s="135"/>
      <c r="G57" s="136"/>
      <c r="H57" s="40"/>
    </row>
    <row r="58" spans="1:11" s="84" customFormat="1" ht="83.25" customHeight="1" x14ac:dyDescent="0.2">
      <c r="A58" s="12" t="s">
        <v>106</v>
      </c>
      <c r="B58" s="49" t="s">
        <v>107</v>
      </c>
      <c r="C58" s="13" t="s">
        <v>342</v>
      </c>
      <c r="D58" s="48">
        <v>256.5</v>
      </c>
      <c r="E58" s="57"/>
      <c r="F58" s="39"/>
      <c r="G58" s="7">
        <f t="shared" ref="G58:G91" si="3">ROUND((D58*E58),2)</f>
        <v>0</v>
      </c>
      <c r="K58" s="81"/>
    </row>
    <row r="59" spans="1:11" s="84" customFormat="1" ht="80.25" customHeight="1" x14ac:dyDescent="0.2">
      <c r="A59" s="12" t="s">
        <v>223</v>
      </c>
      <c r="B59" s="49" t="s">
        <v>222</v>
      </c>
      <c r="C59" s="13" t="s">
        <v>342</v>
      </c>
      <c r="D59" s="48">
        <v>168.17</v>
      </c>
      <c r="E59" s="57"/>
      <c r="F59" s="39"/>
      <c r="G59" s="7">
        <f t="shared" si="3"/>
        <v>0</v>
      </c>
      <c r="K59" s="81"/>
    </row>
    <row r="60" spans="1:11" ht="81.75" customHeight="1" x14ac:dyDescent="0.25">
      <c r="A60" s="8" t="s">
        <v>58</v>
      </c>
      <c r="B60" s="50" t="s">
        <v>118</v>
      </c>
      <c r="C60" s="3" t="s">
        <v>342</v>
      </c>
      <c r="D60" s="9">
        <f>57.5</f>
        <v>57.5</v>
      </c>
      <c r="E60" s="5"/>
      <c r="F60" s="6"/>
      <c r="G60" s="7">
        <f t="shared" si="3"/>
        <v>0</v>
      </c>
      <c r="H60" s="40"/>
    </row>
    <row r="61" spans="1:11" ht="81.75" customHeight="1" x14ac:dyDescent="0.25">
      <c r="A61" s="8" t="s">
        <v>225</v>
      </c>
      <c r="B61" s="50" t="s">
        <v>224</v>
      </c>
      <c r="C61" s="3" t="s">
        <v>342</v>
      </c>
      <c r="D61" s="9">
        <v>68.05</v>
      </c>
      <c r="E61" s="5"/>
      <c r="F61" s="6"/>
      <c r="G61" s="7">
        <f t="shared" si="3"/>
        <v>0</v>
      </c>
      <c r="H61" s="40"/>
    </row>
    <row r="62" spans="1:11" s="69" customFormat="1" ht="99.75" customHeight="1" x14ac:dyDescent="0.25">
      <c r="A62" s="8" t="s">
        <v>180</v>
      </c>
      <c r="B62" s="50" t="s">
        <v>157</v>
      </c>
      <c r="C62" s="3" t="s">
        <v>342</v>
      </c>
      <c r="D62" s="9">
        <v>327.87999999999994</v>
      </c>
      <c r="E62" s="5"/>
      <c r="F62" s="6"/>
      <c r="G62" s="7">
        <f t="shared" si="3"/>
        <v>0</v>
      </c>
      <c r="H62" s="68"/>
      <c r="K62" s="79"/>
    </row>
    <row r="63" spans="1:11" s="69" customFormat="1" ht="85.5" customHeight="1" x14ac:dyDescent="0.25">
      <c r="A63" s="8" t="s">
        <v>343</v>
      </c>
      <c r="B63" s="50" t="s">
        <v>344</v>
      </c>
      <c r="C63" s="3" t="s">
        <v>342</v>
      </c>
      <c r="D63" s="9">
        <v>50.65</v>
      </c>
      <c r="E63" s="5"/>
      <c r="F63" s="6"/>
      <c r="G63" s="7">
        <f t="shared" si="3"/>
        <v>0</v>
      </c>
      <c r="H63" s="68"/>
      <c r="K63" s="79"/>
    </row>
    <row r="64" spans="1:11" s="69" customFormat="1" ht="96" customHeight="1" x14ac:dyDescent="0.25">
      <c r="A64" s="12" t="s">
        <v>119</v>
      </c>
      <c r="B64" s="55" t="s">
        <v>345</v>
      </c>
      <c r="C64" s="13" t="s">
        <v>342</v>
      </c>
      <c r="D64" s="48">
        <v>384.89999999999992</v>
      </c>
      <c r="E64" s="57"/>
      <c r="F64" s="6"/>
      <c r="G64" s="7">
        <f t="shared" si="3"/>
        <v>0</v>
      </c>
      <c r="H64" s="68"/>
      <c r="K64" s="79"/>
    </row>
    <row r="65" spans="1:11" s="69" customFormat="1" ht="96" customHeight="1" x14ac:dyDescent="0.25">
      <c r="A65" s="8" t="s">
        <v>326</v>
      </c>
      <c r="B65" s="50" t="s">
        <v>327</v>
      </c>
      <c r="C65" s="13" t="s">
        <v>342</v>
      </c>
      <c r="D65" s="48">
        <v>36</v>
      </c>
      <c r="E65" s="57"/>
      <c r="F65" s="6"/>
      <c r="G65" s="7">
        <f t="shared" si="3"/>
        <v>0</v>
      </c>
      <c r="H65" s="68"/>
      <c r="K65" s="79"/>
    </row>
    <row r="66" spans="1:11" s="69" customFormat="1" ht="90" customHeight="1" x14ac:dyDescent="0.25">
      <c r="A66" s="8" t="s">
        <v>154</v>
      </c>
      <c r="B66" s="50" t="s">
        <v>227</v>
      </c>
      <c r="C66" s="3" t="s">
        <v>342</v>
      </c>
      <c r="D66" s="9">
        <v>210.60000000000002</v>
      </c>
      <c r="E66" s="57"/>
      <c r="F66" s="6"/>
      <c r="G66" s="7">
        <f t="shared" si="3"/>
        <v>0</v>
      </c>
      <c r="H66" s="68"/>
      <c r="K66" s="79"/>
    </row>
    <row r="67" spans="1:11" s="69" customFormat="1" ht="87.75" customHeight="1" x14ac:dyDescent="0.25">
      <c r="A67" s="8" t="s">
        <v>115</v>
      </c>
      <c r="B67" s="51" t="s">
        <v>228</v>
      </c>
      <c r="C67" s="3" t="s">
        <v>342</v>
      </c>
      <c r="D67" s="9">
        <v>25</v>
      </c>
      <c r="E67" s="57"/>
      <c r="F67" s="6"/>
      <c r="G67" s="7">
        <f t="shared" si="3"/>
        <v>0</v>
      </c>
      <c r="H67" s="68"/>
      <c r="K67" s="79"/>
    </row>
    <row r="68" spans="1:11" s="69" customFormat="1" ht="87.75" customHeight="1" x14ac:dyDescent="0.25">
      <c r="A68" s="8" t="s">
        <v>126</v>
      </c>
      <c r="B68" s="49" t="s">
        <v>229</v>
      </c>
      <c r="C68" s="3" t="s">
        <v>342</v>
      </c>
      <c r="D68" s="9">
        <v>12.96</v>
      </c>
      <c r="E68" s="57"/>
      <c r="F68" s="6"/>
      <c r="G68" s="7">
        <f t="shared" si="3"/>
        <v>0</v>
      </c>
      <c r="H68" s="68"/>
      <c r="K68" s="79"/>
    </row>
    <row r="69" spans="1:11" s="69" customFormat="1" ht="87.75" customHeight="1" x14ac:dyDescent="0.25">
      <c r="A69" s="12" t="s">
        <v>120</v>
      </c>
      <c r="B69" s="49" t="s">
        <v>226</v>
      </c>
      <c r="C69" s="13" t="s">
        <v>342</v>
      </c>
      <c r="D69" s="48">
        <v>16.200000000000003</v>
      </c>
      <c r="E69" s="57"/>
      <c r="F69" s="6"/>
      <c r="G69" s="7">
        <f t="shared" si="3"/>
        <v>0</v>
      </c>
      <c r="H69" s="68"/>
      <c r="K69" s="79"/>
    </row>
    <row r="70" spans="1:11" s="69" customFormat="1" ht="87.75" customHeight="1" x14ac:dyDescent="0.25">
      <c r="A70" s="12" t="s">
        <v>155</v>
      </c>
      <c r="B70" s="49" t="s">
        <v>230</v>
      </c>
      <c r="C70" s="3" t="s">
        <v>342</v>
      </c>
      <c r="D70" s="48">
        <v>231.35</v>
      </c>
      <c r="E70" s="57"/>
      <c r="F70" s="6"/>
      <c r="G70" s="7">
        <f t="shared" si="3"/>
        <v>0</v>
      </c>
      <c r="H70" s="68"/>
      <c r="K70" s="79"/>
    </row>
    <row r="71" spans="1:11" s="69" customFormat="1" ht="87.75" customHeight="1" x14ac:dyDescent="0.25">
      <c r="A71" s="12" t="s">
        <v>156</v>
      </c>
      <c r="B71" s="49" t="s">
        <v>231</v>
      </c>
      <c r="C71" s="13" t="s">
        <v>342</v>
      </c>
      <c r="D71" s="48">
        <v>268.35000000000002</v>
      </c>
      <c r="E71" s="57"/>
      <c r="F71" s="6"/>
      <c r="G71" s="7">
        <f t="shared" si="3"/>
        <v>0</v>
      </c>
      <c r="H71" s="68"/>
      <c r="K71" s="79"/>
    </row>
    <row r="72" spans="1:11" s="69" customFormat="1" ht="87.75" customHeight="1" x14ac:dyDescent="0.25">
      <c r="A72" s="12" t="s">
        <v>181</v>
      </c>
      <c r="B72" s="49" t="s">
        <v>232</v>
      </c>
      <c r="C72" s="13" t="s">
        <v>342</v>
      </c>
      <c r="D72" s="48">
        <v>198</v>
      </c>
      <c r="E72" s="57"/>
      <c r="F72" s="6"/>
      <c r="G72" s="7">
        <f t="shared" si="3"/>
        <v>0</v>
      </c>
      <c r="H72" s="68"/>
      <c r="K72" s="79"/>
    </row>
    <row r="73" spans="1:11" s="69" customFormat="1" ht="87.75" customHeight="1" x14ac:dyDescent="0.25">
      <c r="A73" s="12" t="s">
        <v>127</v>
      </c>
      <c r="B73" s="49" t="s">
        <v>160</v>
      </c>
      <c r="C73" s="13" t="s">
        <v>342</v>
      </c>
      <c r="D73" s="48">
        <v>52.9</v>
      </c>
      <c r="E73" s="57"/>
      <c r="F73" s="6"/>
      <c r="G73" s="7">
        <f t="shared" si="3"/>
        <v>0</v>
      </c>
      <c r="H73" s="68"/>
      <c r="K73" s="79"/>
    </row>
    <row r="74" spans="1:11" s="69" customFormat="1" ht="92.25" customHeight="1" x14ac:dyDescent="0.25">
      <c r="A74" s="12" t="s">
        <v>129</v>
      </c>
      <c r="B74" s="49" t="s">
        <v>128</v>
      </c>
      <c r="C74" s="13" t="s">
        <v>3</v>
      </c>
      <c r="D74" s="48">
        <v>476.45</v>
      </c>
      <c r="E74" s="57"/>
      <c r="F74" s="6"/>
      <c r="G74" s="7">
        <f t="shared" si="3"/>
        <v>0</v>
      </c>
      <c r="H74" s="68"/>
      <c r="I74" s="70"/>
      <c r="K74" s="79"/>
    </row>
    <row r="75" spans="1:11" s="69" customFormat="1" ht="94.5" customHeight="1" x14ac:dyDescent="0.25">
      <c r="A75" s="8" t="s">
        <v>74</v>
      </c>
      <c r="B75" s="50" t="s">
        <v>75</v>
      </c>
      <c r="C75" s="3" t="s">
        <v>3</v>
      </c>
      <c r="D75" s="4">
        <v>397.21</v>
      </c>
      <c r="E75" s="57"/>
      <c r="F75" s="6"/>
      <c r="G75" s="7">
        <f t="shared" si="3"/>
        <v>0</v>
      </c>
      <c r="H75" s="68"/>
      <c r="K75" s="79"/>
    </row>
    <row r="76" spans="1:11" s="69" customFormat="1" ht="79.5" customHeight="1" x14ac:dyDescent="0.25">
      <c r="A76" s="8" t="s">
        <v>59</v>
      </c>
      <c r="B76" s="51" t="s">
        <v>76</v>
      </c>
      <c r="C76" s="3" t="s">
        <v>342</v>
      </c>
      <c r="D76" s="9">
        <v>95.679999999999993</v>
      </c>
      <c r="E76" s="5"/>
      <c r="F76" s="6"/>
      <c r="G76" s="7">
        <f t="shared" si="3"/>
        <v>0</v>
      </c>
      <c r="H76" s="68"/>
      <c r="K76" s="79"/>
    </row>
    <row r="77" spans="1:11" s="69" customFormat="1" ht="79.5" customHeight="1" x14ac:dyDescent="0.25">
      <c r="A77" s="8" t="s">
        <v>123</v>
      </c>
      <c r="B77" s="51" t="s">
        <v>124</v>
      </c>
      <c r="C77" s="3" t="s">
        <v>342</v>
      </c>
      <c r="D77" s="9">
        <v>27.75</v>
      </c>
      <c r="E77" s="5"/>
      <c r="F77" s="6"/>
      <c r="G77" s="7">
        <f t="shared" si="3"/>
        <v>0</v>
      </c>
      <c r="H77" s="68"/>
      <c r="K77" s="79"/>
    </row>
    <row r="78" spans="1:11" s="69" customFormat="1" ht="175.5" customHeight="1" x14ac:dyDescent="0.25">
      <c r="A78" s="12" t="s">
        <v>398</v>
      </c>
      <c r="B78" s="59" t="s">
        <v>428</v>
      </c>
      <c r="C78" s="3" t="s">
        <v>5</v>
      </c>
      <c r="D78" s="9">
        <v>4</v>
      </c>
      <c r="E78" s="5"/>
      <c r="F78" s="6"/>
      <c r="G78" s="7">
        <f t="shared" si="3"/>
        <v>0</v>
      </c>
      <c r="H78" s="68"/>
      <c r="K78" s="79"/>
    </row>
    <row r="79" spans="1:11" s="69" customFormat="1" ht="95.25" customHeight="1" x14ac:dyDescent="0.25">
      <c r="A79" s="8" t="s">
        <v>60</v>
      </c>
      <c r="B79" s="50" t="s">
        <v>183</v>
      </c>
      <c r="C79" s="3" t="s">
        <v>3</v>
      </c>
      <c r="D79" s="9">
        <v>450</v>
      </c>
      <c r="E79" s="57"/>
      <c r="F79" s="6"/>
      <c r="G79" s="7">
        <f t="shared" si="3"/>
        <v>0</v>
      </c>
      <c r="H79" s="68"/>
      <c r="K79" s="79"/>
    </row>
    <row r="80" spans="1:11" s="69" customFormat="1" ht="87" customHeight="1" x14ac:dyDescent="0.25">
      <c r="A80" s="8" t="s">
        <v>77</v>
      </c>
      <c r="B80" s="50" t="s">
        <v>182</v>
      </c>
      <c r="C80" s="3" t="s">
        <v>3</v>
      </c>
      <c r="D80" s="4">
        <v>382.6</v>
      </c>
      <c r="E80" s="5"/>
      <c r="F80" s="6"/>
      <c r="G80" s="7">
        <f t="shared" si="3"/>
        <v>0</v>
      </c>
      <c r="H80" s="68"/>
      <c r="I80" s="70"/>
      <c r="K80" s="79"/>
    </row>
    <row r="81" spans="1:11" s="69" customFormat="1" ht="150.75" customHeight="1" x14ac:dyDescent="0.25">
      <c r="A81" s="8" t="s">
        <v>61</v>
      </c>
      <c r="B81" s="50" t="s">
        <v>125</v>
      </c>
      <c r="C81" s="3" t="s">
        <v>3</v>
      </c>
      <c r="D81" s="9">
        <f>(D74+D75)*2.2</f>
        <v>1922.0520000000001</v>
      </c>
      <c r="E81" s="57"/>
      <c r="F81" s="6"/>
      <c r="G81" s="7">
        <f t="shared" si="3"/>
        <v>0</v>
      </c>
      <c r="H81" s="68"/>
      <c r="K81" s="79"/>
    </row>
    <row r="82" spans="1:11" s="69" customFormat="1" ht="125.25" customHeight="1" x14ac:dyDescent="0.25">
      <c r="A82" s="8" t="s">
        <v>131</v>
      </c>
      <c r="B82" s="50" t="s">
        <v>130</v>
      </c>
      <c r="C82" s="3" t="s">
        <v>3</v>
      </c>
      <c r="D82" s="9">
        <f>D81+D45+D46+D47</f>
        <v>3136.4320000000002</v>
      </c>
      <c r="E82" s="57"/>
      <c r="F82" s="6"/>
      <c r="G82" s="7">
        <f t="shared" si="3"/>
        <v>0</v>
      </c>
      <c r="H82" s="68"/>
      <c r="K82" s="107"/>
    </row>
    <row r="83" spans="1:11" ht="87" customHeight="1" x14ac:dyDescent="0.25">
      <c r="A83" s="8" t="s">
        <v>62</v>
      </c>
      <c r="B83" s="50" t="s">
        <v>63</v>
      </c>
      <c r="C83" s="3" t="s">
        <v>342</v>
      </c>
      <c r="D83" s="9">
        <v>696.5899999999998</v>
      </c>
      <c r="E83" s="57"/>
      <c r="F83" s="6"/>
      <c r="G83" s="7">
        <f t="shared" si="3"/>
        <v>0</v>
      </c>
      <c r="H83" s="40"/>
    </row>
    <row r="84" spans="1:11" ht="188.25" customHeight="1" x14ac:dyDescent="0.25">
      <c r="A84" s="8" t="s">
        <v>133</v>
      </c>
      <c r="B84" s="50" t="s">
        <v>132</v>
      </c>
      <c r="C84" s="3" t="s">
        <v>3</v>
      </c>
      <c r="D84" s="9">
        <v>14.91</v>
      </c>
      <c r="E84" s="5"/>
      <c r="F84" s="6"/>
      <c r="G84" s="7">
        <f t="shared" si="3"/>
        <v>0</v>
      </c>
      <c r="H84" s="40"/>
    </row>
    <row r="85" spans="1:11" ht="151.5" customHeight="1" x14ac:dyDescent="0.25">
      <c r="A85" s="8" t="s">
        <v>135</v>
      </c>
      <c r="B85" s="50" t="s">
        <v>134</v>
      </c>
      <c r="C85" s="3" t="s">
        <v>342</v>
      </c>
      <c r="D85" s="9">
        <v>32.130000000000003</v>
      </c>
      <c r="E85" s="5"/>
      <c r="F85" s="6"/>
      <c r="G85" s="7">
        <f t="shared" si="3"/>
        <v>0</v>
      </c>
      <c r="H85" s="40"/>
    </row>
    <row r="86" spans="1:11" ht="111" customHeight="1" x14ac:dyDescent="0.25">
      <c r="A86" s="8" t="s">
        <v>78</v>
      </c>
      <c r="B86" s="50" t="s">
        <v>413</v>
      </c>
      <c r="C86" s="3" t="s">
        <v>3</v>
      </c>
      <c r="D86" s="9">
        <f>450*2</f>
        <v>900</v>
      </c>
      <c r="E86" s="5"/>
      <c r="F86" s="6"/>
      <c r="G86" s="7">
        <f t="shared" si="3"/>
        <v>0</v>
      </c>
      <c r="H86" s="40"/>
    </row>
    <row r="87" spans="1:11" ht="159.75" customHeight="1" x14ac:dyDescent="0.25">
      <c r="A87" s="8" t="s">
        <v>79</v>
      </c>
      <c r="B87" s="98" t="s">
        <v>233</v>
      </c>
      <c r="C87" s="99" t="s">
        <v>3</v>
      </c>
      <c r="D87" s="100">
        <v>89.5</v>
      </c>
      <c r="E87" s="5"/>
      <c r="F87" s="6"/>
      <c r="G87" s="7">
        <f t="shared" si="3"/>
        <v>0</v>
      </c>
      <c r="H87" s="40"/>
    </row>
    <row r="88" spans="1:11" ht="58.5" customHeight="1" x14ac:dyDescent="0.25">
      <c r="A88" s="8" t="s">
        <v>137</v>
      </c>
      <c r="B88" s="50" t="s">
        <v>136</v>
      </c>
      <c r="C88" s="3" t="s">
        <v>342</v>
      </c>
      <c r="D88" s="9">
        <v>44.6</v>
      </c>
      <c r="E88" s="5"/>
      <c r="F88" s="6"/>
      <c r="G88" s="7">
        <f t="shared" si="3"/>
        <v>0</v>
      </c>
      <c r="H88" s="40"/>
    </row>
    <row r="89" spans="1:11" ht="150" customHeight="1" x14ac:dyDescent="0.25">
      <c r="A89" s="89" t="s">
        <v>394</v>
      </c>
      <c r="B89" s="50" t="s">
        <v>395</v>
      </c>
      <c r="C89" s="3" t="s">
        <v>342</v>
      </c>
      <c r="D89" s="9">
        <f>4+2+3.5+6.5+6.5+4+1.7+5.2+5.2+8+7+6+3+3+4+4+3+6+6</f>
        <v>88.6</v>
      </c>
      <c r="E89" s="5"/>
      <c r="F89" s="6"/>
      <c r="G89" s="7">
        <f t="shared" si="3"/>
        <v>0</v>
      </c>
      <c r="H89" s="40"/>
    </row>
    <row r="90" spans="1:11" ht="94.5" customHeight="1" x14ac:dyDescent="0.25">
      <c r="A90" s="8" t="s">
        <v>330</v>
      </c>
      <c r="B90" s="50" t="s">
        <v>329</v>
      </c>
      <c r="C90" s="3" t="s">
        <v>3</v>
      </c>
      <c r="D90" s="9">
        <f>6*0.3</f>
        <v>1.7999999999999998</v>
      </c>
      <c r="E90" s="5"/>
      <c r="F90" s="6"/>
      <c r="G90" s="7">
        <f t="shared" si="3"/>
        <v>0</v>
      </c>
      <c r="H90" s="40"/>
    </row>
    <row r="91" spans="1:11" ht="57.75" customHeight="1" x14ac:dyDescent="0.25">
      <c r="A91" s="8" t="s">
        <v>64</v>
      </c>
      <c r="B91" s="50" t="s">
        <v>65</v>
      </c>
      <c r="C91" s="3" t="s">
        <v>12</v>
      </c>
      <c r="D91" s="9">
        <v>1</v>
      </c>
      <c r="E91" s="5"/>
      <c r="F91" s="6"/>
      <c r="G91" s="7">
        <f t="shared" si="3"/>
        <v>0</v>
      </c>
      <c r="H91" s="40"/>
    </row>
    <row r="92" spans="1:11" x14ac:dyDescent="0.25">
      <c r="A92" s="128" t="s">
        <v>283</v>
      </c>
      <c r="B92" s="129"/>
      <c r="C92" s="129"/>
      <c r="D92" s="129"/>
      <c r="E92" s="129"/>
      <c r="F92" s="130"/>
      <c r="G92" s="15">
        <f>+SUM(G58:G91)</f>
        <v>0</v>
      </c>
      <c r="H92" s="40"/>
    </row>
    <row r="93" spans="1:11" x14ac:dyDescent="0.25">
      <c r="A93" s="134" t="s">
        <v>284</v>
      </c>
      <c r="B93" s="135"/>
      <c r="C93" s="135"/>
      <c r="D93" s="135"/>
      <c r="E93" s="135"/>
      <c r="F93" s="143"/>
      <c r="G93" s="15"/>
      <c r="H93" s="46"/>
    </row>
    <row r="94" spans="1:11" x14ac:dyDescent="0.25">
      <c r="A94" s="140" t="s">
        <v>276</v>
      </c>
      <c r="B94" s="141"/>
      <c r="C94" s="141"/>
      <c r="D94" s="141"/>
      <c r="E94" s="141"/>
      <c r="F94" s="141"/>
      <c r="G94" s="142"/>
      <c r="H94" s="40"/>
    </row>
    <row r="95" spans="1:11" s="69" customFormat="1" ht="159.75" customHeight="1" x14ac:dyDescent="0.25">
      <c r="A95" s="12" t="s">
        <v>292</v>
      </c>
      <c r="B95" s="63" t="s">
        <v>429</v>
      </c>
      <c r="C95" s="3" t="s">
        <v>5</v>
      </c>
      <c r="D95" s="9">
        <v>1</v>
      </c>
      <c r="E95" s="5"/>
      <c r="F95" s="14"/>
      <c r="G95" s="7">
        <f t="shared" ref="G95:G111" si="4">ROUND((D95*E95),2)</f>
        <v>0</v>
      </c>
      <c r="H95" s="46"/>
      <c r="K95" s="79"/>
    </row>
    <row r="96" spans="1:11" s="69" customFormat="1" ht="159" customHeight="1" x14ac:dyDescent="0.25">
      <c r="A96" s="12" t="s">
        <v>293</v>
      </c>
      <c r="B96" s="63" t="s">
        <v>410</v>
      </c>
      <c r="C96" s="3" t="s">
        <v>5</v>
      </c>
      <c r="D96" s="9">
        <v>3</v>
      </c>
      <c r="E96" s="5"/>
      <c r="F96" s="14"/>
      <c r="G96" s="7">
        <f t="shared" si="4"/>
        <v>0</v>
      </c>
      <c r="H96" s="46"/>
      <c r="K96" s="79"/>
    </row>
    <row r="97" spans="1:11" s="69" customFormat="1" ht="134.25" customHeight="1" x14ac:dyDescent="0.25">
      <c r="A97" s="12" t="s">
        <v>294</v>
      </c>
      <c r="B97" s="63" t="s">
        <v>430</v>
      </c>
      <c r="C97" s="3" t="s">
        <v>5</v>
      </c>
      <c r="D97" s="9">
        <v>2</v>
      </c>
      <c r="E97" s="5"/>
      <c r="F97" s="14"/>
      <c r="G97" s="7">
        <f t="shared" si="4"/>
        <v>0</v>
      </c>
      <c r="H97" s="46"/>
      <c r="K97" s="79"/>
    </row>
    <row r="98" spans="1:11" s="69" customFormat="1" ht="147.75" customHeight="1" x14ac:dyDescent="0.25">
      <c r="A98" s="12" t="s">
        <v>295</v>
      </c>
      <c r="B98" s="63" t="s">
        <v>347</v>
      </c>
      <c r="C98" s="3" t="s">
        <v>5</v>
      </c>
      <c r="D98" s="9">
        <v>2</v>
      </c>
      <c r="E98" s="5"/>
      <c r="F98" s="14"/>
      <c r="G98" s="7">
        <f t="shared" si="4"/>
        <v>0</v>
      </c>
      <c r="H98" s="46"/>
      <c r="K98" s="79"/>
    </row>
    <row r="99" spans="1:11" s="69" customFormat="1" ht="161.25" customHeight="1" x14ac:dyDescent="0.25">
      <c r="A99" s="12" t="s">
        <v>301</v>
      </c>
      <c r="B99" s="63" t="s">
        <v>332</v>
      </c>
      <c r="C99" s="3" t="s">
        <v>5</v>
      </c>
      <c r="D99" s="9">
        <v>11</v>
      </c>
      <c r="E99" s="5"/>
      <c r="F99" s="14"/>
      <c r="G99" s="7">
        <f t="shared" si="4"/>
        <v>0</v>
      </c>
      <c r="H99" s="46"/>
      <c r="K99" s="79"/>
    </row>
    <row r="100" spans="1:11" s="69" customFormat="1" ht="135.75" customHeight="1" x14ac:dyDescent="0.25">
      <c r="A100" s="12" t="s">
        <v>302</v>
      </c>
      <c r="B100" s="63" t="s">
        <v>333</v>
      </c>
      <c r="C100" s="3" t="s">
        <v>5</v>
      </c>
      <c r="D100" s="9">
        <v>7</v>
      </c>
      <c r="E100" s="5"/>
      <c r="F100" s="14"/>
      <c r="G100" s="7">
        <f t="shared" si="4"/>
        <v>0</v>
      </c>
      <c r="H100" s="46"/>
      <c r="K100" s="79"/>
    </row>
    <row r="101" spans="1:11" s="69" customFormat="1" ht="132" customHeight="1" x14ac:dyDescent="0.25">
      <c r="A101" s="12" t="s">
        <v>331</v>
      </c>
      <c r="B101" s="59" t="s">
        <v>431</v>
      </c>
      <c r="C101" s="3" t="s">
        <v>5</v>
      </c>
      <c r="D101" s="9">
        <v>1</v>
      </c>
      <c r="E101" s="5"/>
      <c r="F101" s="14"/>
      <c r="G101" s="7">
        <f t="shared" si="4"/>
        <v>0</v>
      </c>
      <c r="H101" s="46"/>
      <c r="K101" s="79"/>
    </row>
    <row r="102" spans="1:11" s="69" customFormat="1" ht="135.75" customHeight="1" x14ac:dyDescent="0.25">
      <c r="A102" s="12" t="s">
        <v>334</v>
      </c>
      <c r="B102" s="63" t="s">
        <v>432</v>
      </c>
      <c r="C102" s="3" t="s">
        <v>5</v>
      </c>
      <c r="D102" s="9">
        <v>3</v>
      </c>
      <c r="E102" s="5"/>
      <c r="F102" s="14"/>
      <c r="G102" s="7">
        <f t="shared" si="4"/>
        <v>0</v>
      </c>
      <c r="H102" s="46"/>
      <c r="K102" s="79"/>
    </row>
    <row r="103" spans="1:11" s="69" customFormat="1" ht="138.75" customHeight="1" x14ac:dyDescent="0.25">
      <c r="A103" s="12" t="s">
        <v>346</v>
      </c>
      <c r="B103" s="63" t="s">
        <v>348</v>
      </c>
      <c r="C103" s="3" t="s">
        <v>5</v>
      </c>
      <c r="D103" s="9">
        <v>1</v>
      </c>
      <c r="E103" s="5"/>
      <c r="F103" s="14"/>
      <c r="G103" s="7">
        <f t="shared" si="4"/>
        <v>0</v>
      </c>
      <c r="H103" s="46"/>
      <c r="K103" s="79"/>
    </row>
    <row r="104" spans="1:11" s="72" customFormat="1" ht="107.25" customHeight="1" x14ac:dyDescent="0.25">
      <c r="A104" s="12" t="s">
        <v>303</v>
      </c>
      <c r="B104" s="63" t="s">
        <v>411</v>
      </c>
      <c r="C104" s="3" t="s">
        <v>5</v>
      </c>
      <c r="D104" s="9">
        <v>1</v>
      </c>
      <c r="E104" s="5"/>
      <c r="F104" s="14"/>
      <c r="G104" s="7">
        <f t="shared" si="4"/>
        <v>0</v>
      </c>
      <c r="H104" s="71"/>
      <c r="K104" s="80"/>
    </row>
    <row r="105" spans="1:11" s="72" customFormat="1" ht="108.75" customHeight="1" x14ac:dyDescent="0.25">
      <c r="A105" s="12" t="s">
        <v>300</v>
      </c>
      <c r="B105" s="63" t="s">
        <v>336</v>
      </c>
      <c r="C105" s="3" t="s">
        <v>5</v>
      </c>
      <c r="D105" s="9">
        <v>1</v>
      </c>
      <c r="E105" s="5"/>
      <c r="F105" s="14"/>
      <c r="G105" s="7">
        <f t="shared" si="4"/>
        <v>0</v>
      </c>
      <c r="H105" s="71"/>
      <c r="K105" s="80"/>
    </row>
    <row r="106" spans="1:11" s="72" customFormat="1" ht="108.75" customHeight="1" x14ac:dyDescent="0.25">
      <c r="A106" s="12" t="s">
        <v>335</v>
      </c>
      <c r="B106" s="63" t="s">
        <v>337</v>
      </c>
      <c r="C106" s="3" t="s">
        <v>5</v>
      </c>
      <c r="D106" s="9">
        <v>1</v>
      </c>
      <c r="E106" s="5"/>
      <c r="F106" s="14"/>
      <c r="G106" s="7">
        <f t="shared" si="4"/>
        <v>0</v>
      </c>
      <c r="H106" s="71"/>
      <c r="K106" s="80"/>
    </row>
    <row r="107" spans="1:11" s="72" customFormat="1" ht="138" customHeight="1" x14ac:dyDescent="0.25">
      <c r="A107" s="12" t="s">
        <v>300</v>
      </c>
      <c r="B107" s="63" t="s">
        <v>338</v>
      </c>
      <c r="C107" s="3" t="s">
        <v>5</v>
      </c>
      <c r="D107" s="9">
        <v>1</v>
      </c>
      <c r="E107" s="5"/>
      <c r="F107" s="14"/>
      <c r="G107" s="7">
        <f t="shared" si="4"/>
        <v>0</v>
      </c>
      <c r="H107" s="71"/>
      <c r="K107" s="80"/>
    </row>
    <row r="108" spans="1:11" s="72" customFormat="1" ht="138" customHeight="1" x14ac:dyDescent="0.25">
      <c r="A108" s="12" t="s">
        <v>300</v>
      </c>
      <c r="B108" s="63" t="s">
        <v>339</v>
      </c>
      <c r="C108" s="3" t="s">
        <v>5</v>
      </c>
      <c r="D108" s="9">
        <v>1</v>
      </c>
      <c r="E108" s="5"/>
      <c r="F108" s="14"/>
      <c r="G108" s="7">
        <f t="shared" si="4"/>
        <v>0</v>
      </c>
      <c r="H108" s="71"/>
      <c r="K108" s="80"/>
    </row>
    <row r="109" spans="1:11" s="69" customFormat="1" ht="111" customHeight="1" x14ac:dyDescent="0.25">
      <c r="A109" s="56" t="s">
        <v>401</v>
      </c>
      <c r="B109" s="59" t="s">
        <v>402</v>
      </c>
      <c r="C109" s="3" t="s">
        <v>342</v>
      </c>
      <c r="D109" s="9">
        <v>4.5</v>
      </c>
      <c r="E109" s="5"/>
      <c r="F109" s="14"/>
      <c r="G109" s="7">
        <f t="shared" si="4"/>
        <v>0</v>
      </c>
      <c r="H109" s="46"/>
      <c r="K109" s="79"/>
    </row>
    <row r="110" spans="1:11" s="69" customFormat="1" ht="148.5" customHeight="1" x14ac:dyDescent="0.25">
      <c r="A110" s="8" t="s">
        <v>297</v>
      </c>
      <c r="B110" s="64" t="s">
        <v>296</v>
      </c>
      <c r="C110" s="3" t="s">
        <v>342</v>
      </c>
      <c r="D110" s="9">
        <v>43</v>
      </c>
      <c r="E110" s="5"/>
      <c r="F110" s="14"/>
      <c r="G110" s="7">
        <f t="shared" si="4"/>
        <v>0</v>
      </c>
      <c r="H110" s="46"/>
      <c r="K110" s="79"/>
    </row>
    <row r="111" spans="1:11" s="69" customFormat="1" ht="186.75" customHeight="1" x14ac:dyDescent="0.25">
      <c r="A111" s="8" t="s">
        <v>298</v>
      </c>
      <c r="B111" s="64" t="s">
        <v>299</v>
      </c>
      <c r="C111" s="3" t="s">
        <v>3</v>
      </c>
      <c r="D111" s="9">
        <v>125</v>
      </c>
      <c r="E111" s="5"/>
      <c r="F111" s="14"/>
      <c r="G111" s="7">
        <f t="shared" si="4"/>
        <v>0</v>
      </c>
      <c r="H111" s="46"/>
      <c r="K111" s="79"/>
    </row>
    <row r="112" spans="1:11" x14ac:dyDescent="0.25">
      <c r="A112" s="137" t="s">
        <v>277</v>
      </c>
      <c r="B112" s="138"/>
      <c r="C112" s="138"/>
      <c r="D112" s="138"/>
      <c r="E112" s="138"/>
      <c r="F112" s="139"/>
      <c r="G112" s="16">
        <f>SUM(G95:G111)</f>
        <v>0</v>
      </c>
      <c r="H112" s="40"/>
    </row>
    <row r="113" spans="1:11" x14ac:dyDescent="0.25">
      <c r="A113" s="140" t="s">
        <v>278</v>
      </c>
      <c r="B113" s="141"/>
      <c r="C113" s="141"/>
      <c r="D113" s="141"/>
      <c r="E113" s="141"/>
      <c r="F113" s="141"/>
      <c r="G113" s="142"/>
      <c r="H113" s="40"/>
    </row>
    <row r="114" spans="1:11" s="69" customFormat="1" ht="124.5" customHeight="1" x14ac:dyDescent="0.25">
      <c r="A114" s="8" t="s">
        <v>184</v>
      </c>
      <c r="B114" s="50" t="s">
        <v>193</v>
      </c>
      <c r="C114" s="3" t="s">
        <v>342</v>
      </c>
      <c r="D114" s="9">
        <v>147</v>
      </c>
      <c r="E114" s="5"/>
      <c r="F114" s="14"/>
      <c r="G114" s="7">
        <f t="shared" ref="G114:G132" si="5">ROUND((D114*E114),2)</f>
        <v>0</v>
      </c>
      <c r="H114" s="46"/>
      <c r="K114" s="79"/>
    </row>
    <row r="115" spans="1:11" s="69" customFormat="1" ht="129.75" customHeight="1" x14ac:dyDescent="0.25">
      <c r="A115" s="8" t="s">
        <v>185</v>
      </c>
      <c r="B115" s="50" t="s">
        <v>194</v>
      </c>
      <c r="C115" s="3" t="s">
        <v>342</v>
      </c>
      <c r="D115" s="9">
        <v>125</v>
      </c>
      <c r="E115" s="5"/>
      <c r="F115" s="14"/>
      <c r="G115" s="7">
        <f t="shared" si="5"/>
        <v>0</v>
      </c>
      <c r="H115" s="46"/>
      <c r="K115" s="79"/>
    </row>
    <row r="116" spans="1:11" s="69" customFormat="1" ht="122.25" customHeight="1" x14ac:dyDescent="0.25">
      <c r="A116" s="8" t="s">
        <v>186</v>
      </c>
      <c r="B116" s="50" t="s">
        <v>195</v>
      </c>
      <c r="C116" s="3" t="s">
        <v>342</v>
      </c>
      <c r="D116" s="9">
        <v>287</v>
      </c>
      <c r="E116" s="5"/>
      <c r="F116" s="14"/>
      <c r="G116" s="7">
        <f t="shared" si="5"/>
        <v>0</v>
      </c>
      <c r="H116" s="46"/>
      <c r="K116" s="79"/>
    </row>
    <row r="117" spans="1:11" s="69" customFormat="1" ht="120" customHeight="1" x14ac:dyDescent="0.25">
      <c r="A117" s="8" t="s">
        <v>158</v>
      </c>
      <c r="B117" s="50" t="s">
        <v>196</v>
      </c>
      <c r="C117" s="3" t="s">
        <v>342</v>
      </c>
      <c r="D117" s="9">
        <v>38.849999999999994</v>
      </c>
      <c r="E117" s="5"/>
      <c r="F117" s="14"/>
      <c r="G117" s="7">
        <f t="shared" si="5"/>
        <v>0</v>
      </c>
      <c r="H117" s="46"/>
      <c r="K117" s="79"/>
    </row>
    <row r="118" spans="1:11" s="69" customFormat="1" ht="146.25" customHeight="1" x14ac:dyDescent="0.25">
      <c r="A118" s="8" t="s">
        <v>187</v>
      </c>
      <c r="B118" s="50" t="s">
        <v>197</v>
      </c>
      <c r="C118" s="3" t="s">
        <v>342</v>
      </c>
      <c r="D118" s="9">
        <v>350.5</v>
      </c>
      <c r="E118" s="5"/>
      <c r="F118" s="14"/>
      <c r="G118" s="7">
        <f t="shared" si="5"/>
        <v>0</v>
      </c>
      <c r="H118" s="46"/>
      <c r="K118" s="79"/>
    </row>
    <row r="119" spans="1:11" s="69" customFormat="1" ht="96.75" customHeight="1" x14ac:dyDescent="0.25">
      <c r="A119" s="8" t="s">
        <v>188</v>
      </c>
      <c r="B119" s="50" t="s">
        <v>138</v>
      </c>
      <c r="C119" s="3" t="s">
        <v>5</v>
      </c>
      <c r="D119" s="9">
        <v>20</v>
      </c>
      <c r="E119" s="5"/>
      <c r="F119" s="14"/>
      <c r="G119" s="7">
        <f t="shared" si="5"/>
        <v>0</v>
      </c>
      <c r="H119" s="46"/>
      <c r="K119" s="79"/>
    </row>
    <row r="120" spans="1:11" s="69" customFormat="1" ht="99" customHeight="1" x14ac:dyDescent="0.25">
      <c r="A120" s="8" t="s">
        <v>201</v>
      </c>
      <c r="B120" s="50" t="s">
        <v>328</v>
      </c>
      <c r="C120" s="3" t="s">
        <v>5</v>
      </c>
      <c r="D120" s="9">
        <v>58</v>
      </c>
      <c r="E120" s="5"/>
      <c r="F120" s="14"/>
      <c r="G120" s="7">
        <f t="shared" si="5"/>
        <v>0</v>
      </c>
      <c r="H120" s="46"/>
      <c r="K120" s="79"/>
    </row>
    <row r="121" spans="1:11" s="69" customFormat="1" ht="120.75" customHeight="1" x14ac:dyDescent="0.25">
      <c r="A121" s="8" t="s">
        <v>190</v>
      </c>
      <c r="B121" s="50" t="s">
        <v>198</v>
      </c>
      <c r="C121" s="3" t="s">
        <v>342</v>
      </c>
      <c r="D121" s="9">
        <v>1802.72</v>
      </c>
      <c r="E121" s="5"/>
      <c r="F121" s="14"/>
      <c r="G121" s="7">
        <f t="shared" si="5"/>
        <v>0</v>
      </c>
      <c r="H121" s="46"/>
      <c r="K121" s="79"/>
    </row>
    <row r="122" spans="1:11" s="69" customFormat="1" ht="120.75" customHeight="1" x14ac:dyDescent="0.25">
      <c r="A122" s="56" t="s">
        <v>340</v>
      </c>
      <c r="B122" s="95" t="s">
        <v>341</v>
      </c>
      <c r="C122" s="13" t="s">
        <v>342</v>
      </c>
      <c r="D122" s="9">
        <v>175.88</v>
      </c>
      <c r="E122" s="5"/>
      <c r="F122" s="14"/>
      <c r="G122" s="7">
        <f t="shared" si="5"/>
        <v>0</v>
      </c>
      <c r="H122" s="46"/>
      <c r="K122" s="94"/>
    </row>
    <row r="123" spans="1:11" s="69" customFormat="1" ht="122.25" customHeight="1" x14ac:dyDescent="0.25">
      <c r="A123" s="8" t="s">
        <v>189</v>
      </c>
      <c r="B123" s="50" t="s">
        <v>199</v>
      </c>
      <c r="C123" s="3" t="s">
        <v>342</v>
      </c>
      <c r="D123" s="9">
        <v>151.38999999999999</v>
      </c>
      <c r="E123" s="5"/>
      <c r="F123" s="14"/>
      <c r="G123" s="7">
        <f t="shared" si="5"/>
        <v>0</v>
      </c>
      <c r="H123" s="46"/>
      <c r="K123" s="79"/>
    </row>
    <row r="124" spans="1:11" s="69" customFormat="1" ht="144" customHeight="1" x14ac:dyDescent="0.25">
      <c r="A124" s="56" t="s">
        <v>140</v>
      </c>
      <c r="B124" s="95" t="s">
        <v>191</v>
      </c>
      <c r="C124" s="3" t="s">
        <v>5</v>
      </c>
      <c r="D124" s="9">
        <v>15</v>
      </c>
      <c r="E124" s="57"/>
      <c r="F124" s="14"/>
      <c r="G124" s="7">
        <f t="shared" si="5"/>
        <v>0</v>
      </c>
      <c r="H124" s="46"/>
      <c r="K124" s="94"/>
    </row>
    <row r="125" spans="1:11" s="69" customFormat="1" ht="110.25" customHeight="1" x14ac:dyDescent="0.25">
      <c r="A125" s="8" t="s">
        <v>139</v>
      </c>
      <c r="B125" s="50" t="s">
        <v>192</v>
      </c>
      <c r="C125" s="3" t="s">
        <v>3</v>
      </c>
      <c r="D125" s="9">
        <f>D126+D127</f>
        <v>876.08</v>
      </c>
      <c r="E125" s="57"/>
      <c r="F125" s="14"/>
      <c r="G125" s="7">
        <f t="shared" si="5"/>
        <v>0</v>
      </c>
      <c r="H125" s="46"/>
      <c r="K125" s="79"/>
    </row>
    <row r="126" spans="1:11" s="69" customFormat="1" ht="148.5" customHeight="1" x14ac:dyDescent="0.25">
      <c r="A126" s="8" t="s">
        <v>142</v>
      </c>
      <c r="B126" s="50" t="s">
        <v>141</v>
      </c>
      <c r="C126" s="3" t="s">
        <v>3</v>
      </c>
      <c r="D126" s="9">
        <v>535.08000000000004</v>
      </c>
      <c r="E126" s="5"/>
      <c r="F126" s="14"/>
      <c r="G126" s="7">
        <f t="shared" si="5"/>
        <v>0</v>
      </c>
      <c r="H126" s="46"/>
      <c r="K126" s="79"/>
    </row>
    <row r="127" spans="1:11" s="69" customFormat="1" ht="67.5" customHeight="1" x14ac:dyDescent="0.25">
      <c r="A127" s="8" t="s">
        <v>143</v>
      </c>
      <c r="B127" s="50" t="s">
        <v>200</v>
      </c>
      <c r="C127" s="3" t="s">
        <v>3</v>
      </c>
      <c r="D127" s="9">
        <v>341</v>
      </c>
      <c r="E127" s="5"/>
      <c r="F127" s="14"/>
      <c r="G127" s="7">
        <f t="shared" si="5"/>
        <v>0</v>
      </c>
      <c r="H127" s="46"/>
      <c r="K127" s="79"/>
    </row>
    <row r="128" spans="1:11" s="69" customFormat="1" ht="111.75" customHeight="1" x14ac:dyDescent="0.25">
      <c r="A128" s="8" t="s">
        <v>144</v>
      </c>
      <c r="B128" s="50" t="s">
        <v>202</v>
      </c>
      <c r="C128" s="3" t="s">
        <v>342</v>
      </c>
      <c r="D128" s="9">
        <v>137.35</v>
      </c>
      <c r="E128" s="5"/>
      <c r="F128" s="14"/>
      <c r="G128" s="7">
        <f t="shared" si="5"/>
        <v>0</v>
      </c>
      <c r="H128" s="46"/>
      <c r="K128" s="79"/>
    </row>
    <row r="129" spans="1:11" s="69" customFormat="1" ht="102" customHeight="1" x14ac:dyDescent="0.25">
      <c r="A129" s="8" t="s">
        <v>145</v>
      </c>
      <c r="B129" s="50" t="s">
        <v>203</v>
      </c>
      <c r="C129" s="3" t="s">
        <v>342</v>
      </c>
      <c r="D129" s="9">
        <v>46.5</v>
      </c>
      <c r="E129" s="5"/>
      <c r="F129" s="14"/>
      <c r="G129" s="7">
        <f t="shared" si="5"/>
        <v>0</v>
      </c>
      <c r="H129" s="46"/>
      <c r="K129" s="79"/>
    </row>
    <row r="130" spans="1:11" s="69" customFormat="1" ht="108.75" customHeight="1" x14ac:dyDescent="0.25">
      <c r="A130" s="8" t="s">
        <v>145</v>
      </c>
      <c r="B130" s="50" t="s">
        <v>204</v>
      </c>
      <c r="C130" s="3" t="s">
        <v>342</v>
      </c>
      <c r="D130" s="9">
        <v>471.96</v>
      </c>
      <c r="E130" s="5"/>
      <c r="F130" s="14"/>
      <c r="G130" s="7">
        <f t="shared" si="5"/>
        <v>0</v>
      </c>
      <c r="H130" s="46"/>
      <c r="K130" s="79"/>
    </row>
    <row r="131" spans="1:11" s="69" customFormat="1" ht="108.75" customHeight="1" x14ac:dyDescent="0.25">
      <c r="A131" s="8" t="s">
        <v>422</v>
      </c>
      <c r="B131" s="50" t="s">
        <v>423</v>
      </c>
      <c r="C131" s="3" t="s">
        <v>342</v>
      </c>
      <c r="D131" s="9">
        <v>13</v>
      </c>
      <c r="E131" s="5"/>
      <c r="F131" s="14"/>
      <c r="G131" s="7">
        <f t="shared" si="5"/>
        <v>0</v>
      </c>
      <c r="H131" s="46"/>
      <c r="K131" s="94"/>
    </row>
    <row r="132" spans="1:11" s="69" customFormat="1" ht="108.75" customHeight="1" x14ac:dyDescent="0.25">
      <c r="A132" s="8" t="s">
        <v>400</v>
      </c>
      <c r="B132" s="50" t="s">
        <v>403</v>
      </c>
      <c r="C132" s="3" t="s">
        <v>342</v>
      </c>
      <c r="D132" s="9">
        <f>2*29</f>
        <v>58</v>
      </c>
      <c r="E132" s="5"/>
      <c r="F132" s="14"/>
      <c r="G132" s="7">
        <f t="shared" si="5"/>
        <v>0</v>
      </c>
      <c r="H132" s="46"/>
      <c r="K132" s="94"/>
    </row>
    <row r="133" spans="1:11" x14ac:dyDescent="0.25">
      <c r="A133" s="137" t="s">
        <v>279</v>
      </c>
      <c r="B133" s="138"/>
      <c r="C133" s="138"/>
      <c r="D133" s="138"/>
      <c r="E133" s="138"/>
      <c r="F133" s="139"/>
      <c r="G133" s="16">
        <f>SUM(G114:G132)</f>
        <v>0</v>
      </c>
      <c r="H133" s="40"/>
    </row>
    <row r="134" spans="1:11" x14ac:dyDescent="0.25">
      <c r="A134" s="128" t="s">
        <v>285</v>
      </c>
      <c r="B134" s="129"/>
      <c r="C134" s="129"/>
      <c r="D134" s="129"/>
      <c r="E134" s="129"/>
      <c r="F134" s="130"/>
      <c r="G134" s="15">
        <f>G133+G112</f>
        <v>0</v>
      </c>
      <c r="H134" s="45"/>
    </row>
    <row r="135" spans="1:11" ht="15" customHeight="1" x14ac:dyDescent="0.25">
      <c r="A135" s="134" t="s">
        <v>286</v>
      </c>
      <c r="B135" s="135"/>
      <c r="C135" s="135"/>
      <c r="D135" s="135"/>
      <c r="E135" s="135"/>
      <c r="F135" s="135"/>
      <c r="G135" s="136"/>
      <c r="H135" s="40"/>
    </row>
    <row r="136" spans="1:11" x14ac:dyDescent="0.25">
      <c r="A136" s="140" t="s">
        <v>80</v>
      </c>
      <c r="B136" s="141"/>
      <c r="C136" s="141"/>
      <c r="D136" s="141"/>
      <c r="E136" s="141"/>
      <c r="F136" s="141"/>
      <c r="G136" s="142"/>
      <c r="H136" s="40"/>
    </row>
    <row r="137" spans="1:11" ht="87.75" customHeight="1" x14ac:dyDescent="0.25">
      <c r="A137" s="8" t="s">
        <v>108</v>
      </c>
      <c r="B137" s="50" t="s">
        <v>216</v>
      </c>
      <c r="C137" s="13" t="s">
        <v>5</v>
      </c>
      <c r="D137" s="48">
        <v>33</v>
      </c>
      <c r="E137" s="57"/>
      <c r="F137" s="6"/>
      <c r="G137" s="7">
        <f t="shared" ref="G137:G149" si="6">ROUND((D137*E137),2)</f>
        <v>0</v>
      </c>
      <c r="H137" s="40"/>
    </row>
    <row r="138" spans="1:11" s="69" customFormat="1" ht="109.5" customHeight="1" x14ac:dyDescent="0.25">
      <c r="A138" s="8" t="s">
        <v>81</v>
      </c>
      <c r="B138" s="50" t="s">
        <v>218</v>
      </c>
      <c r="C138" s="3" t="s">
        <v>5</v>
      </c>
      <c r="D138" s="9">
        <v>13</v>
      </c>
      <c r="E138" s="5"/>
      <c r="F138" s="6"/>
      <c r="G138" s="7">
        <f t="shared" si="6"/>
        <v>0</v>
      </c>
      <c r="H138" s="68"/>
      <c r="K138" s="79"/>
    </row>
    <row r="139" spans="1:11" s="69" customFormat="1" ht="107.25" customHeight="1" x14ac:dyDescent="0.25">
      <c r="A139" s="8" t="s">
        <v>205</v>
      </c>
      <c r="B139" s="50" t="s">
        <v>217</v>
      </c>
      <c r="C139" s="3" t="s">
        <v>5</v>
      </c>
      <c r="D139" s="9">
        <v>20</v>
      </c>
      <c r="E139" s="5"/>
      <c r="F139" s="6"/>
      <c r="G139" s="7">
        <f t="shared" si="6"/>
        <v>0</v>
      </c>
      <c r="H139" s="68"/>
      <c r="K139" s="79"/>
    </row>
    <row r="140" spans="1:11" s="69" customFormat="1" ht="125.25" customHeight="1" x14ac:dyDescent="0.25">
      <c r="A140" s="8" t="s">
        <v>215</v>
      </c>
      <c r="B140" s="50" t="s">
        <v>214</v>
      </c>
      <c r="C140" s="3" t="s">
        <v>5</v>
      </c>
      <c r="D140" s="9">
        <v>53</v>
      </c>
      <c r="E140" s="5"/>
      <c r="F140" s="6"/>
      <c r="G140" s="7">
        <f t="shared" si="6"/>
        <v>0</v>
      </c>
      <c r="H140" s="68"/>
      <c r="K140" s="79"/>
    </row>
    <row r="141" spans="1:11" s="69" customFormat="1" ht="81" customHeight="1" x14ac:dyDescent="0.25">
      <c r="A141" s="8" t="s">
        <v>147</v>
      </c>
      <c r="B141" s="50" t="s">
        <v>146</v>
      </c>
      <c r="C141" s="3" t="s">
        <v>342</v>
      </c>
      <c r="D141" s="9">
        <v>15</v>
      </c>
      <c r="E141" s="5"/>
      <c r="F141" s="6"/>
      <c r="G141" s="7">
        <f t="shared" si="6"/>
        <v>0</v>
      </c>
      <c r="H141" s="68"/>
      <c r="K141" s="79"/>
    </row>
    <row r="142" spans="1:11" s="69" customFormat="1" ht="81.75" customHeight="1" x14ac:dyDescent="0.25">
      <c r="A142" s="8" t="s">
        <v>206</v>
      </c>
      <c r="B142" s="50" t="s">
        <v>207</v>
      </c>
      <c r="C142" s="3" t="s">
        <v>342</v>
      </c>
      <c r="D142" s="9">
        <v>80</v>
      </c>
      <c r="E142" s="5"/>
      <c r="F142" s="6"/>
      <c r="G142" s="7">
        <f t="shared" si="6"/>
        <v>0</v>
      </c>
      <c r="H142" s="68"/>
      <c r="K142" s="79"/>
    </row>
    <row r="143" spans="1:11" s="69" customFormat="1" ht="106.5" customHeight="1" x14ac:dyDescent="0.25">
      <c r="A143" s="8" t="s">
        <v>162</v>
      </c>
      <c r="B143" s="50" t="s">
        <v>163</v>
      </c>
      <c r="C143" s="3" t="s">
        <v>342</v>
      </c>
      <c r="D143" s="9">
        <v>31.3</v>
      </c>
      <c r="E143" s="5"/>
      <c r="F143" s="6"/>
      <c r="G143" s="7">
        <f t="shared" si="6"/>
        <v>0</v>
      </c>
      <c r="H143" s="68"/>
      <c r="K143" s="79"/>
    </row>
    <row r="144" spans="1:11" s="69" customFormat="1" ht="114" customHeight="1" x14ac:dyDescent="0.25">
      <c r="A144" s="8" t="s">
        <v>162</v>
      </c>
      <c r="B144" s="50" t="s">
        <v>164</v>
      </c>
      <c r="C144" s="3" t="s">
        <v>342</v>
      </c>
      <c r="D144" s="9">
        <v>12.799999999999999</v>
      </c>
      <c r="E144" s="5"/>
      <c r="F144" s="6"/>
      <c r="G144" s="7">
        <f t="shared" si="6"/>
        <v>0</v>
      </c>
      <c r="H144" s="68"/>
      <c r="K144" s="79"/>
    </row>
    <row r="145" spans="1:11" s="69" customFormat="1" ht="121.5" customHeight="1" x14ac:dyDescent="0.25">
      <c r="A145" s="8" t="s">
        <v>149</v>
      </c>
      <c r="B145" s="50" t="s">
        <v>148</v>
      </c>
      <c r="C145" s="3" t="s">
        <v>5</v>
      </c>
      <c r="D145" s="9">
        <v>8</v>
      </c>
      <c r="E145" s="5"/>
      <c r="F145" s="6"/>
      <c r="G145" s="7">
        <f t="shared" si="6"/>
        <v>0</v>
      </c>
      <c r="H145" s="68"/>
      <c r="K145" s="79"/>
    </row>
    <row r="146" spans="1:11" s="69" customFormat="1" ht="113.25" customHeight="1" x14ac:dyDescent="0.25">
      <c r="A146" s="8" t="s">
        <v>151</v>
      </c>
      <c r="B146" s="50" t="s">
        <v>150</v>
      </c>
      <c r="C146" s="3" t="s">
        <v>5</v>
      </c>
      <c r="D146" s="9">
        <v>4</v>
      </c>
      <c r="E146" s="5"/>
      <c r="F146" s="6"/>
      <c r="G146" s="7">
        <f t="shared" si="6"/>
        <v>0</v>
      </c>
      <c r="H146" s="68"/>
      <c r="K146" s="79"/>
    </row>
    <row r="147" spans="1:11" s="69" customFormat="1" ht="113.25" customHeight="1" x14ac:dyDescent="0.25">
      <c r="A147" s="8" t="s">
        <v>210</v>
      </c>
      <c r="B147" s="98" t="s">
        <v>209</v>
      </c>
      <c r="C147" s="99" t="s">
        <v>178</v>
      </c>
      <c r="D147" s="100">
        <v>15</v>
      </c>
      <c r="E147" s="5"/>
      <c r="F147" s="6"/>
      <c r="G147" s="7">
        <f t="shared" si="6"/>
        <v>0</v>
      </c>
      <c r="H147" s="68"/>
      <c r="K147" s="79"/>
    </row>
    <row r="148" spans="1:11" s="69" customFormat="1" ht="65.25" customHeight="1" x14ac:dyDescent="0.25">
      <c r="A148" s="8" t="s">
        <v>153</v>
      </c>
      <c r="B148" s="50" t="s">
        <v>152</v>
      </c>
      <c r="C148" s="3" t="s">
        <v>5</v>
      </c>
      <c r="D148" s="9">
        <v>26</v>
      </c>
      <c r="E148" s="5"/>
      <c r="F148" s="6"/>
      <c r="G148" s="7">
        <f t="shared" si="6"/>
        <v>0</v>
      </c>
      <c r="H148" s="68"/>
      <c r="K148" s="79"/>
    </row>
    <row r="149" spans="1:11" s="69" customFormat="1" ht="89.25" customHeight="1" x14ac:dyDescent="0.25">
      <c r="A149" s="8" t="s">
        <v>159</v>
      </c>
      <c r="B149" s="50" t="s">
        <v>208</v>
      </c>
      <c r="C149" s="3" t="s">
        <v>5</v>
      </c>
      <c r="D149" s="9">
        <v>30</v>
      </c>
      <c r="E149" s="5"/>
      <c r="F149" s="6"/>
      <c r="G149" s="7">
        <f t="shared" si="6"/>
        <v>0</v>
      </c>
      <c r="H149" s="68"/>
      <c r="K149" s="79"/>
    </row>
    <row r="150" spans="1:11" x14ac:dyDescent="0.25">
      <c r="A150" s="137" t="s">
        <v>280</v>
      </c>
      <c r="B150" s="138"/>
      <c r="C150" s="138"/>
      <c r="D150" s="138"/>
      <c r="E150" s="138"/>
      <c r="F150" s="139"/>
      <c r="G150" s="16">
        <f>SUM(G137:G149)</f>
        <v>0</v>
      </c>
      <c r="H150" s="40"/>
    </row>
    <row r="151" spans="1:11" x14ac:dyDescent="0.25">
      <c r="A151" s="140" t="s">
        <v>66</v>
      </c>
      <c r="B151" s="141"/>
      <c r="C151" s="141"/>
      <c r="D151" s="141"/>
      <c r="E151" s="141"/>
      <c r="F151" s="141"/>
      <c r="G151" s="142"/>
      <c r="H151" s="40"/>
    </row>
    <row r="152" spans="1:11" s="84" customFormat="1" ht="88.5" customHeight="1" x14ac:dyDescent="0.2">
      <c r="A152" s="12" t="s">
        <v>349</v>
      </c>
      <c r="B152" s="55" t="s">
        <v>409</v>
      </c>
      <c r="C152" s="13" t="s">
        <v>7</v>
      </c>
      <c r="D152" s="48">
        <v>275</v>
      </c>
      <c r="E152" s="57"/>
      <c r="F152" s="61"/>
      <c r="G152" s="7">
        <f t="shared" ref="G152:G218" si="7">ROUND((D152*E152),2)</f>
        <v>0</v>
      </c>
      <c r="I152" s="104"/>
      <c r="K152" s="81"/>
    </row>
    <row r="153" spans="1:11" s="84" customFormat="1" ht="141.75" customHeight="1" x14ac:dyDescent="0.2">
      <c r="A153" s="12" t="s">
        <v>234</v>
      </c>
      <c r="B153" s="55" t="s">
        <v>235</v>
      </c>
      <c r="C153" s="13" t="s">
        <v>7</v>
      </c>
      <c r="D153" s="48">
        <v>69</v>
      </c>
      <c r="E153" s="57"/>
      <c r="F153" s="6"/>
      <c r="G153" s="7">
        <f t="shared" si="7"/>
        <v>0</v>
      </c>
      <c r="I153" s="104"/>
      <c r="K153" s="81"/>
    </row>
    <row r="154" spans="1:11" s="84" customFormat="1" ht="95.25" customHeight="1" x14ac:dyDescent="0.2">
      <c r="A154" s="12" t="s">
        <v>82</v>
      </c>
      <c r="B154" s="55" t="s">
        <v>236</v>
      </c>
      <c r="C154" s="13" t="s">
        <v>7</v>
      </c>
      <c r="D154" s="48">
        <v>73</v>
      </c>
      <c r="E154" s="57"/>
      <c r="F154" s="6"/>
      <c r="G154" s="7">
        <f t="shared" si="7"/>
        <v>0</v>
      </c>
      <c r="I154" s="104"/>
      <c r="K154" s="81"/>
    </row>
    <row r="155" spans="1:11" s="84" customFormat="1" ht="70.5" customHeight="1" x14ac:dyDescent="0.2">
      <c r="A155" s="12" t="s">
        <v>67</v>
      </c>
      <c r="B155" s="55" t="s">
        <v>84</v>
      </c>
      <c r="C155" s="13" t="s">
        <v>7</v>
      </c>
      <c r="D155" s="48">
        <v>13</v>
      </c>
      <c r="E155" s="57"/>
      <c r="F155" s="6"/>
      <c r="G155" s="7">
        <f t="shared" si="7"/>
        <v>0</v>
      </c>
      <c r="I155" s="104"/>
      <c r="K155" s="81"/>
    </row>
    <row r="156" spans="1:11" s="84" customFormat="1" ht="137.25" customHeight="1" x14ac:dyDescent="0.2">
      <c r="A156" s="12" t="s">
        <v>237</v>
      </c>
      <c r="B156" s="55" t="s">
        <v>238</v>
      </c>
      <c r="C156" s="13" t="s">
        <v>7</v>
      </c>
      <c r="D156" s="48">
        <v>3</v>
      </c>
      <c r="E156" s="57"/>
      <c r="F156" s="6"/>
      <c r="G156" s="7">
        <f t="shared" si="7"/>
        <v>0</v>
      </c>
      <c r="I156" s="104"/>
      <c r="K156" s="81"/>
    </row>
    <row r="157" spans="1:11" s="84" customFormat="1" ht="67.5" customHeight="1" x14ac:dyDescent="0.2">
      <c r="A157" s="12" t="s">
        <v>239</v>
      </c>
      <c r="B157" s="55" t="s">
        <v>240</v>
      </c>
      <c r="C157" s="13" t="s">
        <v>7</v>
      </c>
      <c r="D157" s="48">
        <v>21</v>
      </c>
      <c r="E157" s="57"/>
      <c r="F157" s="6"/>
      <c r="G157" s="7">
        <f t="shared" si="7"/>
        <v>0</v>
      </c>
      <c r="I157" s="104"/>
      <c r="K157" s="81"/>
    </row>
    <row r="158" spans="1:11" s="84" customFormat="1" ht="94.5" customHeight="1" x14ac:dyDescent="0.2">
      <c r="A158" s="12" t="s">
        <v>83</v>
      </c>
      <c r="B158" s="55" t="s">
        <v>404</v>
      </c>
      <c r="C158" s="13" t="s">
        <v>7</v>
      </c>
      <c r="D158" s="48">
        <v>35</v>
      </c>
      <c r="E158" s="57"/>
      <c r="F158" s="6"/>
      <c r="G158" s="7">
        <f t="shared" si="7"/>
        <v>0</v>
      </c>
      <c r="I158" s="104"/>
      <c r="K158" s="81"/>
    </row>
    <row r="159" spans="1:11" s="84" customFormat="1" ht="84" customHeight="1" x14ac:dyDescent="0.2">
      <c r="A159" s="12" t="s">
        <v>241</v>
      </c>
      <c r="B159" s="55" t="s">
        <v>242</v>
      </c>
      <c r="C159" s="13" t="s">
        <v>7</v>
      </c>
      <c r="D159" s="48">
        <v>13</v>
      </c>
      <c r="E159" s="57"/>
      <c r="F159" s="6"/>
      <c r="G159" s="7">
        <f t="shared" si="7"/>
        <v>0</v>
      </c>
      <c r="I159" s="104"/>
      <c r="K159" s="81"/>
    </row>
    <row r="160" spans="1:11" s="84" customFormat="1" ht="111.75" customHeight="1" x14ac:dyDescent="0.2">
      <c r="A160" s="12" t="s">
        <v>109</v>
      </c>
      <c r="B160" s="55" t="s">
        <v>306</v>
      </c>
      <c r="C160" s="13" t="s">
        <v>5</v>
      </c>
      <c r="D160" s="48">
        <v>49</v>
      </c>
      <c r="E160" s="57"/>
      <c r="F160" s="6"/>
      <c r="G160" s="7">
        <f t="shared" si="7"/>
        <v>0</v>
      </c>
      <c r="I160" s="104"/>
      <c r="K160" s="81"/>
    </row>
    <row r="161" spans="1:11" s="84" customFormat="1" ht="149.25" customHeight="1" x14ac:dyDescent="0.2">
      <c r="A161" s="12" t="s">
        <v>243</v>
      </c>
      <c r="B161" s="55" t="s">
        <v>421</v>
      </c>
      <c r="C161" s="13" t="s">
        <v>5</v>
      </c>
      <c r="D161" s="48">
        <v>45</v>
      </c>
      <c r="E161" s="57"/>
      <c r="F161" s="6"/>
      <c r="G161" s="7">
        <f t="shared" si="7"/>
        <v>0</v>
      </c>
      <c r="I161" s="104"/>
      <c r="K161" s="81"/>
    </row>
    <row r="162" spans="1:11" s="84" customFormat="1" ht="82.5" customHeight="1" x14ac:dyDescent="0.2">
      <c r="A162" s="12" t="s">
        <v>386</v>
      </c>
      <c r="B162" s="55" t="s">
        <v>351</v>
      </c>
      <c r="C162" s="13" t="s">
        <v>12</v>
      </c>
      <c r="D162" s="48">
        <v>5</v>
      </c>
      <c r="E162" s="57"/>
      <c r="F162" s="6"/>
      <c r="G162" s="7">
        <f t="shared" si="7"/>
        <v>0</v>
      </c>
      <c r="I162" s="90"/>
      <c r="K162" s="81"/>
    </row>
    <row r="163" spans="1:11" s="84" customFormat="1" ht="95.25" customHeight="1" x14ac:dyDescent="0.2">
      <c r="A163" s="12" t="s">
        <v>350</v>
      </c>
      <c r="B163" s="55" t="s">
        <v>414</v>
      </c>
      <c r="C163" s="13" t="s">
        <v>5</v>
      </c>
      <c r="D163" s="48">
        <v>6</v>
      </c>
      <c r="E163" s="57"/>
      <c r="F163" s="6"/>
      <c r="G163" s="7">
        <f t="shared" si="7"/>
        <v>0</v>
      </c>
      <c r="I163" s="104"/>
      <c r="K163" s="81"/>
    </row>
    <row r="164" spans="1:11" s="84" customFormat="1" ht="102" customHeight="1" x14ac:dyDescent="0.2">
      <c r="A164" s="12" t="s">
        <v>415</v>
      </c>
      <c r="B164" s="55" t="s">
        <v>416</v>
      </c>
      <c r="C164" s="13" t="s">
        <v>5</v>
      </c>
      <c r="D164" s="48">
        <v>9</v>
      </c>
      <c r="E164" s="57"/>
      <c r="F164" s="6"/>
      <c r="G164" s="7">
        <f t="shared" si="7"/>
        <v>0</v>
      </c>
      <c r="I164" s="104"/>
      <c r="K164" s="81"/>
    </row>
    <row r="165" spans="1:11" s="84" customFormat="1" ht="69.75" customHeight="1" x14ac:dyDescent="0.2">
      <c r="A165" s="12" t="s">
        <v>68</v>
      </c>
      <c r="B165" s="55" t="s">
        <v>69</v>
      </c>
      <c r="C165" s="13" t="s">
        <v>5</v>
      </c>
      <c r="D165" s="48">
        <v>13</v>
      </c>
      <c r="E165" s="57"/>
      <c r="F165" s="6"/>
      <c r="G165" s="7">
        <f t="shared" si="7"/>
        <v>0</v>
      </c>
      <c r="I165" s="104"/>
      <c r="K165" s="81"/>
    </row>
    <row r="166" spans="1:11" s="84" customFormat="1" ht="112.5" customHeight="1" x14ac:dyDescent="0.2">
      <c r="A166" s="12" t="s">
        <v>68</v>
      </c>
      <c r="B166" s="55" t="s">
        <v>417</v>
      </c>
      <c r="C166" s="13" t="s">
        <v>5</v>
      </c>
      <c r="D166" s="48">
        <v>3</v>
      </c>
      <c r="E166" s="57"/>
      <c r="F166" s="6"/>
      <c r="G166" s="7">
        <f t="shared" si="7"/>
        <v>0</v>
      </c>
      <c r="I166" s="104"/>
      <c r="K166" s="81"/>
    </row>
    <row r="167" spans="1:11" s="84" customFormat="1" ht="69.75" customHeight="1" x14ac:dyDescent="0.2">
      <c r="A167" s="12" t="s">
        <v>412</v>
      </c>
      <c r="B167" s="55" t="s">
        <v>418</v>
      </c>
      <c r="C167" s="13" t="s">
        <v>5</v>
      </c>
      <c r="D167" s="48">
        <v>3</v>
      </c>
      <c r="E167" s="57"/>
      <c r="F167" s="6"/>
      <c r="G167" s="7">
        <f t="shared" si="7"/>
        <v>0</v>
      </c>
      <c r="I167" s="104"/>
      <c r="K167" s="81"/>
    </row>
    <row r="168" spans="1:11" s="84" customFormat="1" ht="106.5" customHeight="1" x14ac:dyDescent="0.2">
      <c r="A168" s="12" t="s">
        <v>244</v>
      </c>
      <c r="B168" s="96" t="s">
        <v>308</v>
      </c>
      <c r="C168" s="13" t="s">
        <v>5</v>
      </c>
      <c r="D168" s="48">
        <v>3</v>
      </c>
      <c r="E168" s="57"/>
      <c r="F168" s="6"/>
      <c r="G168" s="7">
        <f t="shared" si="7"/>
        <v>0</v>
      </c>
      <c r="I168" s="104"/>
      <c r="K168" s="81"/>
    </row>
    <row r="169" spans="1:11" s="84" customFormat="1" ht="108" customHeight="1" x14ac:dyDescent="0.2">
      <c r="A169" s="12" t="s">
        <v>244</v>
      </c>
      <c r="B169" s="96" t="s">
        <v>310</v>
      </c>
      <c r="C169" s="13" t="s">
        <v>5</v>
      </c>
      <c r="D169" s="48">
        <v>4</v>
      </c>
      <c r="E169" s="57"/>
      <c r="F169" s="6"/>
      <c r="G169" s="7">
        <f t="shared" si="7"/>
        <v>0</v>
      </c>
      <c r="I169" s="104"/>
      <c r="K169" s="81"/>
    </row>
    <row r="170" spans="1:11" s="84" customFormat="1" ht="106.5" customHeight="1" x14ac:dyDescent="0.2">
      <c r="A170" s="12" t="s">
        <v>245</v>
      </c>
      <c r="B170" s="96" t="s">
        <v>309</v>
      </c>
      <c r="C170" s="13" t="s">
        <v>5</v>
      </c>
      <c r="D170" s="48">
        <v>6</v>
      </c>
      <c r="E170" s="57"/>
      <c r="F170" s="6"/>
      <c r="G170" s="7">
        <f t="shared" si="7"/>
        <v>0</v>
      </c>
      <c r="I170" s="104"/>
      <c r="K170" s="81"/>
    </row>
    <row r="171" spans="1:11" s="84" customFormat="1" ht="107.25" customHeight="1" x14ac:dyDescent="0.2">
      <c r="A171" s="83" t="s">
        <v>307</v>
      </c>
      <c r="B171" s="97" t="s">
        <v>311</v>
      </c>
      <c r="C171" s="13" t="s">
        <v>5</v>
      </c>
      <c r="D171" s="48">
        <v>5</v>
      </c>
      <c r="E171" s="57"/>
      <c r="F171" s="6"/>
      <c r="G171" s="7">
        <f t="shared" si="7"/>
        <v>0</v>
      </c>
      <c r="I171" s="104"/>
      <c r="K171" s="81"/>
    </row>
    <row r="172" spans="1:11" s="84" customFormat="1" ht="95.25" customHeight="1" x14ac:dyDescent="0.2">
      <c r="A172" s="12" t="s">
        <v>161</v>
      </c>
      <c r="B172" s="55" t="s">
        <v>312</v>
      </c>
      <c r="C172" s="13" t="s">
        <v>5</v>
      </c>
      <c r="D172" s="48">
        <v>3</v>
      </c>
      <c r="E172" s="57"/>
      <c r="F172" s="6"/>
      <c r="G172" s="7">
        <f t="shared" si="7"/>
        <v>0</v>
      </c>
      <c r="I172" s="104"/>
      <c r="K172" s="81"/>
    </row>
    <row r="173" spans="1:11" s="84" customFormat="1" ht="82.5" customHeight="1" x14ac:dyDescent="0.2">
      <c r="A173" s="12" t="s">
        <v>246</v>
      </c>
      <c r="B173" s="55" t="s">
        <v>322</v>
      </c>
      <c r="C173" s="13" t="s">
        <v>5</v>
      </c>
      <c r="D173" s="48">
        <v>181</v>
      </c>
      <c r="E173" s="57"/>
      <c r="F173" s="6"/>
      <c r="G173" s="7">
        <f t="shared" si="7"/>
        <v>0</v>
      </c>
      <c r="I173" s="104"/>
      <c r="K173" s="81"/>
    </row>
    <row r="174" spans="1:11" s="84" customFormat="1" ht="82.5" customHeight="1" x14ac:dyDescent="0.2">
      <c r="A174" s="12" t="s">
        <v>390</v>
      </c>
      <c r="B174" s="55" t="s">
        <v>323</v>
      </c>
      <c r="C174" s="13" t="s">
        <v>5</v>
      </c>
      <c r="D174" s="48">
        <v>19</v>
      </c>
      <c r="E174" s="57"/>
      <c r="F174" s="6"/>
      <c r="G174" s="7">
        <f t="shared" si="7"/>
        <v>0</v>
      </c>
      <c r="I174" s="104"/>
      <c r="K174" s="81"/>
    </row>
    <row r="175" spans="1:11" s="84" customFormat="1" ht="94.5" customHeight="1" x14ac:dyDescent="0.2">
      <c r="A175" s="12" t="s">
        <v>392</v>
      </c>
      <c r="B175" s="55" t="s">
        <v>391</v>
      </c>
      <c r="C175" s="13" t="s">
        <v>5</v>
      </c>
      <c r="D175" s="48">
        <v>12</v>
      </c>
      <c r="E175" s="57"/>
      <c r="F175" s="6"/>
      <c r="G175" s="7">
        <f t="shared" si="7"/>
        <v>0</v>
      </c>
      <c r="I175" s="104"/>
      <c r="K175" s="81"/>
    </row>
    <row r="176" spans="1:11" s="84" customFormat="1" ht="63.75" x14ac:dyDescent="0.2">
      <c r="A176" s="12" t="s">
        <v>121</v>
      </c>
      <c r="B176" s="55" t="s">
        <v>122</v>
      </c>
      <c r="C176" s="13" t="s">
        <v>5</v>
      </c>
      <c r="D176" s="48">
        <v>4</v>
      </c>
      <c r="E176" s="57"/>
      <c r="F176" s="6"/>
      <c r="G176" s="7">
        <f t="shared" si="7"/>
        <v>0</v>
      </c>
      <c r="I176" s="104"/>
      <c r="K176" s="81"/>
    </row>
    <row r="177" spans="1:11" s="84" customFormat="1" ht="84.75" customHeight="1" x14ac:dyDescent="0.2">
      <c r="A177" s="12" t="s">
        <v>110</v>
      </c>
      <c r="B177" s="55" t="s">
        <v>111</v>
      </c>
      <c r="C177" s="13" t="s">
        <v>7</v>
      </c>
      <c r="D177" s="48">
        <v>33</v>
      </c>
      <c r="E177" s="57"/>
      <c r="F177" s="6"/>
      <c r="G177" s="7">
        <f t="shared" si="7"/>
        <v>0</v>
      </c>
      <c r="I177" s="104"/>
      <c r="K177" s="81"/>
    </row>
    <row r="178" spans="1:11" s="84" customFormat="1" ht="44.25" customHeight="1" x14ac:dyDescent="0.2">
      <c r="A178" s="12" t="s">
        <v>247</v>
      </c>
      <c r="B178" s="55" t="s">
        <v>248</v>
      </c>
      <c r="C178" s="13" t="s">
        <v>7</v>
      </c>
      <c r="D178" s="48">
        <v>2</v>
      </c>
      <c r="E178" s="57"/>
      <c r="F178" s="6"/>
      <c r="G178" s="7">
        <f t="shared" si="7"/>
        <v>0</v>
      </c>
      <c r="I178" s="104"/>
      <c r="K178" s="81"/>
    </row>
    <row r="179" spans="1:11" s="84" customFormat="1" ht="57" customHeight="1" x14ac:dyDescent="0.2">
      <c r="A179" s="12" t="s">
        <v>249</v>
      </c>
      <c r="B179" s="55" t="s">
        <v>352</v>
      </c>
      <c r="C179" s="13" t="s">
        <v>5</v>
      </c>
      <c r="D179" s="48">
        <v>1</v>
      </c>
      <c r="E179" s="57"/>
      <c r="F179" s="6"/>
      <c r="G179" s="7">
        <f t="shared" si="7"/>
        <v>0</v>
      </c>
      <c r="I179" s="104"/>
      <c r="K179" s="81"/>
    </row>
    <row r="180" spans="1:11" s="84" customFormat="1" ht="67.5" customHeight="1" x14ac:dyDescent="0.2">
      <c r="A180" s="12" t="s">
        <v>250</v>
      </c>
      <c r="B180" s="55" t="s">
        <v>353</v>
      </c>
      <c r="C180" s="13" t="s">
        <v>5</v>
      </c>
      <c r="D180" s="48">
        <v>1</v>
      </c>
      <c r="E180" s="57"/>
      <c r="F180" s="6"/>
      <c r="G180" s="7">
        <f t="shared" si="7"/>
        <v>0</v>
      </c>
      <c r="I180" s="104"/>
      <c r="K180" s="81"/>
    </row>
    <row r="181" spans="1:11" s="84" customFormat="1" ht="67.5" customHeight="1" x14ac:dyDescent="0.2">
      <c r="A181" s="12" t="s">
        <v>250</v>
      </c>
      <c r="B181" s="55" t="s">
        <v>354</v>
      </c>
      <c r="C181" s="13" t="s">
        <v>5</v>
      </c>
      <c r="D181" s="48">
        <v>1</v>
      </c>
      <c r="E181" s="57"/>
      <c r="F181" s="6"/>
      <c r="G181" s="7">
        <f t="shared" si="7"/>
        <v>0</v>
      </c>
      <c r="I181" s="104"/>
      <c r="K181" s="81"/>
    </row>
    <row r="182" spans="1:11" s="84" customFormat="1" ht="66" customHeight="1" x14ac:dyDescent="0.2">
      <c r="A182" s="12" t="s">
        <v>251</v>
      </c>
      <c r="B182" s="55" t="s">
        <v>355</v>
      </c>
      <c r="C182" s="13" t="s">
        <v>5</v>
      </c>
      <c r="D182" s="48">
        <v>1</v>
      </c>
      <c r="E182" s="57"/>
      <c r="F182" s="6"/>
      <c r="G182" s="7">
        <f t="shared" si="7"/>
        <v>0</v>
      </c>
      <c r="I182" s="104"/>
      <c r="K182" s="81"/>
    </row>
    <row r="183" spans="1:11" s="84" customFormat="1" ht="51" customHeight="1" x14ac:dyDescent="0.2">
      <c r="A183" s="12" t="s">
        <v>313</v>
      </c>
      <c r="B183" s="55" t="s">
        <v>387</v>
      </c>
      <c r="C183" s="13" t="s">
        <v>5</v>
      </c>
      <c r="D183" s="48">
        <v>10</v>
      </c>
      <c r="E183" s="57"/>
      <c r="F183" s="6"/>
      <c r="G183" s="7">
        <f t="shared" si="7"/>
        <v>0</v>
      </c>
      <c r="I183" s="104"/>
      <c r="K183" s="81"/>
    </row>
    <row r="184" spans="1:11" s="84" customFormat="1" ht="48.75" customHeight="1" x14ac:dyDescent="0.2">
      <c r="A184" s="12" t="s">
        <v>370</v>
      </c>
      <c r="B184" s="55" t="s">
        <v>316</v>
      </c>
      <c r="C184" s="13" t="s">
        <v>5</v>
      </c>
      <c r="D184" s="48">
        <v>1</v>
      </c>
      <c r="E184" s="57"/>
      <c r="F184" s="6"/>
      <c r="G184" s="7">
        <f t="shared" si="7"/>
        <v>0</v>
      </c>
      <c r="I184" s="104"/>
      <c r="K184" s="81"/>
    </row>
    <row r="185" spans="1:11" s="84" customFormat="1" ht="55.5" customHeight="1" x14ac:dyDescent="0.2">
      <c r="A185" s="12" t="s">
        <v>363</v>
      </c>
      <c r="B185" s="55" t="s">
        <v>364</v>
      </c>
      <c r="C185" s="13" t="s">
        <v>5</v>
      </c>
      <c r="D185" s="48">
        <v>2</v>
      </c>
      <c r="E185" s="57"/>
      <c r="F185" s="6"/>
      <c r="G185" s="7">
        <f t="shared" si="7"/>
        <v>0</v>
      </c>
      <c r="I185" s="104"/>
      <c r="K185" s="81"/>
    </row>
    <row r="186" spans="1:11" s="84" customFormat="1" ht="48.75" customHeight="1" x14ac:dyDescent="0.2">
      <c r="A186" s="12" t="s">
        <v>252</v>
      </c>
      <c r="B186" s="55" t="s">
        <v>356</v>
      </c>
      <c r="C186" s="13" t="s">
        <v>5</v>
      </c>
      <c r="D186" s="48">
        <v>18</v>
      </c>
      <c r="E186" s="57"/>
      <c r="F186" s="6"/>
      <c r="G186" s="7">
        <f t="shared" si="7"/>
        <v>0</v>
      </c>
      <c r="I186" s="104"/>
      <c r="K186" s="81"/>
    </row>
    <row r="187" spans="1:11" s="84" customFormat="1" ht="44.25" customHeight="1" x14ac:dyDescent="0.2">
      <c r="A187" s="12" t="s">
        <v>368</v>
      </c>
      <c r="B187" s="55" t="s">
        <v>317</v>
      </c>
      <c r="C187" s="13" t="s">
        <v>5</v>
      </c>
      <c r="D187" s="48">
        <v>1</v>
      </c>
      <c r="E187" s="57"/>
      <c r="F187" s="6"/>
      <c r="G187" s="7">
        <f t="shared" si="7"/>
        <v>0</v>
      </c>
      <c r="I187" s="104"/>
      <c r="K187" s="81"/>
    </row>
    <row r="188" spans="1:11" s="84" customFormat="1" ht="60.75" customHeight="1" x14ac:dyDescent="0.2">
      <c r="A188" s="12" t="s">
        <v>361</v>
      </c>
      <c r="B188" s="55" t="s">
        <v>362</v>
      </c>
      <c r="C188" s="13" t="s">
        <v>5</v>
      </c>
      <c r="D188" s="48">
        <v>2</v>
      </c>
      <c r="E188" s="57"/>
      <c r="F188" s="6"/>
      <c r="G188" s="7">
        <f t="shared" si="7"/>
        <v>0</v>
      </c>
      <c r="I188" s="104"/>
      <c r="K188" s="81"/>
    </row>
    <row r="189" spans="1:11" s="84" customFormat="1" ht="44.25" customHeight="1" x14ac:dyDescent="0.2">
      <c r="A189" s="12" t="s">
        <v>253</v>
      </c>
      <c r="B189" s="55" t="s">
        <v>357</v>
      </c>
      <c r="C189" s="13" t="s">
        <v>5</v>
      </c>
      <c r="D189" s="48">
        <v>5</v>
      </c>
      <c r="E189" s="57"/>
      <c r="F189" s="6"/>
      <c r="G189" s="7">
        <f t="shared" si="7"/>
        <v>0</v>
      </c>
      <c r="I189" s="104"/>
      <c r="K189" s="81"/>
    </row>
    <row r="190" spans="1:11" s="84" customFormat="1" ht="63.75" customHeight="1" x14ac:dyDescent="0.2">
      <c r="A190" s="12" t="s">
        <v>360</v>
      </c>
      <c r="B190" s="55" t="s">
        <v>358</v>
      </c>
      <c r="C190" s="13" t="s">
        <v>5</v>
      </c>
      <c r="D190" s="48">
        <v>2</v>
      </c>
      <c r="E190" s="57"/>
      <c r="F190" s="6"/>
      <c r="G190" s="7">
        <f t="shared" si="7"/>
        <v>0</v>
      </c>
      <c r="I190" s="104"/>
      <c r="K190" s="81"/>
    </row>
    <row r="191" spans="1:11" s="84" customFormat="1" ht="52.5" customHeight="1" x14ac:dyDescent="0.2">
      <c r="A191" s="12" t="s">
        <v>314</v>
      </c>
      <c r="B191" s="55" t="s">
        <v>359</v>
      </c>
      <c r="C191" s="13" t="s">
        <v>5</v>
      </c>
      <c r="D191" s="48">
        <v>3</v>
      </c>
      <c r="E191" s="57"/>
      <c r="F191" s="6"/>
      <c r="G191" s="7">
        <f t="shared" si="7"/>
        <v>0</v>
      </c>
      <c r="I191" s="104"/>
      <c r="K191" s="81"/>
    </row>
    <row r="192" spans="1:11" s="84" customFormat="1" ht="42.75" customHeight="1" x14ac:dyDescent="0.2">
      <c r="A192" s="12" t="s">
        <v>369</v>
      </c>
      <c r="B192" s="55" t="s">
        <v>318</v>
      </c>
      <c r="C192" s="13" t="s">
        <v>5</v>
      </c>
      <c r="D192" s="48">
        <v>3</v>
      </c>
      <c r="E192" s="57"/>
      <c r="F192" s="6"/>
      <c r="G192" s="7">
        <f t="shared" si="7"/>
        <v>0</v>
      </c>
      <c r="I192" s="104"/>
      <c r="K192" s="81"/>
    </row>
    <row r="193" spans="1:11" s="84" customFormat="1" ht="54.75" customHeight="1" x14ac:dyDescent="0.2">
      <c r="A193" s="12" t="s">
        <v>366</v>
      </c>
      <c r="B193" s="55" t="s">
        <v>365</v>
      </c>
      <c r="C193" s="13" t="s">
        <v>5</v>
      </c>
      <c r="D193" s="48">
        <v>1</v>
      </c>
      <c r="E193" s="57"/>
      <c r="F193" s="6"/>
      <c r="G193" s="7">
        <f t="shared" si="7"/>
        <v>0</v>
      </c>
      <c r="I193" s="104"/>
      <c r="K193" s="81"/>
    </row>
    <row r="194" spans="1:11" s="84" customFormat="1" ht="54.75" customHeight="1" x14ac:dyDescent="0.2">
      <c r="A194" s="12" t="s">
        <v>368</v>
      </c>
      <c r="B194" s="55" t="s">
        <v>367</v>
      </c>
      <c r="C194" s="13" t="s">
        <v>5</v>
      </c>
      <c r="D194" s="48">
        <v>16</v>
      </c>
      <c r="E194" s="57"/>
      <c r="F194" s="6"/>
      <c r="G194" s="7">
        <f t="shared" si="7"/>
        <v>0</v>
      </c>
      <c r="I194" s="104"/>
      <c r="K194" s="81"/>
    </row>
    <row r="195" spans="1:11" s="84" customFormat="1" ht="54.75" customHeight="1" x14ac:dyDescent="0.2">
      <c r="A195" s="12" t="s">
        <v>361</v>
      </c>
      <c r="B195" s="55" t="s">
        <v>371</v>
      </c>
      <c r="C195" s="13" t="s">
        <v>5</v>
      </c>
      <c r="D195" s="48">
        <v>1</v>
      </c>
      <c r="E195" s="57"/>
      <c r="F195" s="6"/>
      <c r="G195" s="7">
        <f t="shared" si="7"/>
        <v>0</v>
      </c>
      <c r="I195" s="104"/>
      <c r="K195" s="81"/>
    </row>
    <row r="196" spans="1:11" s="84" customFormat="1" ht="54.75" customHeight="1" x14ac:dyDescent="0.2">
      <c r="A196" s="12" t="s">
        <v>372</v>
      </c>
      <c r="B196" s="55" t="s">
        <v>374</v>
      </c>
      <c r="C196" s="13" t="s">
        <v>5</v>
      </c>
      <c r="D196" s="48">
        <v>1</v>
      </c>
      <c r="E196" s="57"/>
      <c r="F196" s="6"/>
      <c r="G196" s="7">
        <f t="shared" si="7"/>
        <v>0</v>
      </c>
      <c r="I196" s="104"/>
      <c r="K196" s="81"/>
    </row>
    <row r="197" spans="1:11" s="84" customFormat="1" ht="54.75" customHeight="1" x14ac:dyDescent="0.2">
      <c r="A197" s="12" t="s">
        <v>372</v>
      </c>
      <c r="B197" s="55" t="s">
        <v>373</v>
      </c>
      <c r="C197" s="13" t="s">
        <v>5</v>
      </c>
      <c r="D197" s="48">
        <v>3</v>
      </c>
      <c r="E197" s="57"/>
      <c r="F197" s="6"/>
      <c r="G197" s="7">
        <f t="shared" si="7"/>
        <v>0</v>
      </c>
      <c r="I197" s="104"/>
      <c r="K197" s="81"/>
    </row>
    <row r="198" spans="1:11" s="84" customFormat="1" ht="54.75" customHeight="1" x14ac:dyDescent="0.2">
      <c r="A198" s="12" t="s">
        <v>314</v>
      </c>
      <c r="B198" s="55" t="s">
        <v>439</v>
      </c>
      <c r="C198" s="13" t="s">
        <v>5</v>
      </c>
      <c r="D198" s="48">
        <v>6</v>
      </c>
      <c r="E198" s="57"/>
      <c r="F198" s="6"/>
      <c r="G198" s="7">
        <f t="shared" si="7"/>
        <v>0</v>
      </c>
      <c r="I198" s="104"/>
      <c r="K198" s="81"/>
    </row>
    <row r="199" spans="1:11" s="84" customFormat="1" ht="42.75" customHeight="1" x14ac:dyDescent="0.2">
      <c r="A199" s="12" t="s">
        <v>315</v>
      </c>
      <c r="B199" s="55" t="s">
        <v>375</v>
      </c>
      <c r="C199" s="13" t="s">
        <v>5</v>
      </c>
      <c r="D199" s="48">
        <v>1</v>
      </c>
      <c r="E199" s="57"/>
      <c r="F199" s="6"/>
      <c r="G199" s="7">
        <f t="shared" si="7"/>
        <v>0</v>
      </c>
      <c r="I199" s="104"/>
      <c r="K199" s="81"/>
    </row>
    <row r="200" spans="1:11" s="84" customFormat="1" ht="76.5" customHeight="1" x14ac:dyDescent="0.2">
      <c r="A200" s="12" t="s">
        <v>377</v>
      </c>
      <c r="B200" s="55" t="s">
        <v>407</v>
      </c>
      <c r="C200" s="13" t="s">
        <v>342</v>
      </c>
      <c r="D200" s="48">
        <v>135</v>
      </c>
      <c r="E200" s="57"/>
      <c r="F200" s="6"/>
      <c r="G200" s="7">
        <f t="shared" si="7"/>
        <v>0</v>
      </c>
      <c r="I200" s="104"/>
      <c r="K200" s="81"/>
    </row>
    <row r="201" spans="1:11" s="84" customFormat="1" ht="76.5" customHeight="1" x14ac:dyDescent="0.2">
      <c r="A201" s="12" t="s">
        <v>377</v>
      </c>
      <c r="B201" s="55" t="s">
        <v>406</v>
      </c>
      <c r="C201" s="13" t="s">
        <v>342</v>
      </c>
      <c r="D201" s="48">
        <v>135</v>
      </c>
      <c r="E201" s="57"/>
      <c r="F201" s="6"/>
      <c r="G201" s="7">
        <f t="shared" si="7"/>
        <v>0</v>
      </c>
      <c r="I201" s="104"/>
      <c r="K201" s="81"/>
    </row>
    <row r="202" spans="1:11" s="84" customFormat="1" ht="75" customHeight="1" x14ac:dyDescent="0.2">
      <c r="A202" s="12" t="s">
        <v>376</v>
      </c>
      <c r="B202" s="55" t="s">
        <v>405</v>
      </c>
      <c r="C202" s="13" t="s">
        <v>342</v>
      </c>
      <c r="D202" s="48">
        <v>135</v>
      </c>
      <c r="E202" s="57"/>
      <c r="F202" s="6"/>
      <c r="G202" s="7">
        <f t="shared" si="7"/>
        <v>0</v>
      </c>
      <c r="I202" s="104"/>
      <c r="K202" s="81"/>
    </row>
    <row r="203" spans="1:11" s="84" customFormat="1" ht="71.25" customHeight="1" x14ac:dyDescent="0.2">
      <c r="A203" s="12" t="s">
        <v>378</v>
      </c>
      <c r="B203" s="55" t="s">
        <v>408</v>
      </c>
      <c r="C203" s="13" t="s">
        <v>342</v>
      </c>
      <c r="D203" s="48">
        <v>135</v>
      </c>
      <c r="E203" s="57"/>
      <c r="F203" s="6"/>
      <c r="G203" s="7">
        <f t="shared" si="7"/>
        <v>0</v>
      </c>
      <c r="I203" s="104"/>
      <c r="K203" s="81"/>
    </row>
    <row r="204" spans="1:11" s="84" customFormat="1" ht="63.75" customHeight="1" x14ac:dyDescent="0.2">
      <c r="A204" s="12" t="s">
        <v>254</v>
      </c>
      <c r="B204" s="59" t="s">
        <v>419</v>
      </c>
      <c r="C204" s="13" t="s">
        <v>342</v>
      </c>
      <c r="D204" s="48">
        <v>135</v>
      </c>
      <c r="E204" s="57"/>
      <c r="F204" s="6"/>
      <c r="G204" s="7">
        <f t="shared" si="7"/>
        <v>0</v>
      </c>
      <c r="I204" s="104"/>
      <c r="K204" s="81"/>
    </row>
    <row r="205" spans="1:11" s="84" customFormat="1" ht="103.5" customHeight="1" x14ac:dyDescent="0.2">
      <c r="A205" s="12" t="s">
        <v>319</v>
      </c>
      <c r="B205" s="59" t="s">
        <v>420</v>
      </c>
      <c r="C205" s="13" t="s">
        <v>12</v>
      </c>
      <c r="D205" s="48">
        <v>1</v>
      </c>
      <c r="E205" s="57"/>
      <c r="F205" s="6"/>
      <c r="G205" s="7">
        <f t="shared" si="7"/>
        <v>0</v>
      </c>
      <c r="I205" s="104"/>
      <c r="K205" s="81"/>
    </row>
    <row r="206" spans="1:11" s="84" customFormat="1" ht="60.75" customHeight="1" x14ac:dyDescent="0.2">
      <c r="A206" s="12" t="s">
        <v>255</v>
      </c>
      <c r="B206" s="55" t="s">
        <v>256</v>
      </c>
      <c r="C206" s="13" t="s">
        <v>5</v>
      </c>
      <c r="D206" s="48">
        <v>6</v>
      </c>
      <c r="E206" s="57"/>
      <c r="F206" s="6"/>
      <c r="G206" s="7">
        <f t="shared" si="7"/>
        <v>0</v>
      </c>
      <c r="I206" s="104"/>
      <c r="K206" s="81"/>
    </row>
    <row r="207" spans="1:11" s="84" customFormat="1" ht="70.5" customHeight="1" x14ac:dyDescent="0.2">
      <c r="A207" s="8" t="s">
        <v>379</v>
      </c>
      <c r="B207" s="62" t="s">
        <v>440</v>
      </c>
      <c r="C207" s="13" t="s">
        <v>342</v>
      </c>
      <c r="D207" s="48">
        <f>110*5</f>
        <v>550</v>
      </c>
      <c r="E207" s="57"/>
      <c r="F207" s="6"/>
      <c r="G207" s="7">
        <f t="shared" si="7"/>
        <v>0</v>
      </c>
      <c r="I207" s="104"/>
      <c r="K207" s="81"/>
    </row>
    <row r="208" spans="1:11" s="84" customFormat="1" ht="97.5" customHeight="1" x14ac:dyDescent="0.2">
      <c r="A208" s="12" t="s">
        <v>257</v>
      </c>
      <c r="B208" s="55" t="s">
        <v>441</v>
      </c>
      <c r="C208" s="13" t="s">
        <v>342</v>
      </c>
      <c r="D208" s="48">
        <v>110</v>
      </c>
      <c r="E208" s="57"/>
      <c r="F208" s="6"/>
      <c r="G208" s="7">
        <f t="shared" si="7"/>
        <v>0</v>
      </c>
      <c r="I208" s="104"/>
      <c r="K208" s="81"/>
    </row>
    <row r="209" spans="1:11" s="84" customFormat="1" ht="101.25" customHeight="1" x14ac:dyDescent="0.2">
      <c r="A209" s="12" t="s">
        <v>258</v>
      </c>
      <c r="B209" s="55" t="s">
        <v>259</v>
      </c>
      <c r="C209" s="13" t="s">
        <v>5</v>
      </c>
      <c r="D209" s="48">
        <v>6</v>
      </c>
      <c r="E209" s="57"/>
      <c r="F209" s="6"/>
      <c r="G209" s="7">
        <f t="shared" si="7"/>
        <v>0</v>
      </c>
      <c r="I209" s="104"/>
      <c r="K209" s="81"/>
    </row>
    <row r="210" spans="1:11" s="84" customFormat="1" ht="101.25" customHeight="1" x14ac:dyDescent="0.2">
      <c r="A210" s="12" t="s">
        <v>304</v>
      </c>
      <c r="B210" s="55" t="s">
        <v>305</v>
      </c>
      <c r="C210" s="13" t="s">
        <v>5</v>
      </c>
      <c r="D210" s="48">
        <v>1</v>
      </c>
      <c r="E210" s="57"/>
      <c r="F210" s="6"/>
      <c r="G210" s="7">
        <f t="shared" si="7"/>
        <v>0</v>
      </c>
      <c r="I210" s="104"/>
      <c r="K210" s="81"/>
    </row>
    <row r="211" spans="1:11" s="84" customFormat="1" ht="115.5" customHeight="1" x14ac:dyDescent="0.2">
      <c r="A211" s="12" t="s">
        <v>260</v>
      </c>
      <c r="B211" s="55" t="s">
        <v>261</v>
      </c>
      <c r="C211" s="13" t="s">
        <v>5</v>
      </c>
      <c r="D211" s="48">
        <v>2</v>
      </c>
      <c r="E211" s="57"/>
      <c r="F211" s="6"/>
      <c r="G211" s="7">
        <f t="shared" si="7"/>
        <v>0</v>
      </c>
      <c r="I211" s="104"/>
      <c r="K211" s="81"/>
    </row>
    <row r="212" spans="1:11" s="84" customFormat="1" ht="84" customHeight="1" x14ac:dyDescent="0.2">
      <c r="A212" s="12" t="s">
        <v>262</v>
      </c>
      <c r="B212" s="55" t="s">
        <v>263</v>
      </c>
      <c r="C212" s="13" t="s">
        <v>5</v>
      </c>
      <c r="D212" s="48">
        <v>6</v>
      </c>
      <c r="E212" s="57"/>
      <c r="F212" s="6"/>
      <c r="G212" s="7">
        <f t="shared" si="7"/>
        <v>0</v>
      </c>
      <c r="I212" s="104"/>
      <c r="K212" s="81"/>
    </row>
    <row r="213" spans="1:11" s="84" customFormat="1" ht="98.25" customHeight="1" x14ac:dyDescent="0.2">
      <c r="A213" s="12" t="s">
        <v>320</v>
      </c>
      <c r="B213" s="55" t="s">
        <v>321</v>
      </c>
      <c r="C213" s="13" t="s">
        <v>5</v>
      </c>
      <c r="D213" s="48">
        <v>8</v>
      </c>
      <c r="E213" s="57"/>
      <c r="F213" s="6"/>
      <c r="G213" s="7">
        <f t="shared" si="7"/>
        <v>0</v>
      </c>
      <c r="I213" s="104"/>
      <c r="K213" s="81"/>
    </row>
    <row r="214" spans="1:11" s="84" customFormat="1" ht="129" customHeight="1" x14ac:dyDescent="0.2">
      <c r="A214" s="85" t="s">
        <v>433</v>
      </c>
      <c r="B214" s="86" t="s">
        <v>434</v>
      </c>
      <c r="C214" s="13" t="s">
        <v>12</v>
      </c>
      <c r="D214" s="48">
        <v>2</v>
      </c>
      <c r="E214" s="57"/>
      <c r="F214" s="6"/>
      <c r="G214" s="7">
        <f t="shared" si="7"/>
        <v>0</v>
      </c>
      <c r="I214" s="104"/>
      <c r="K214" s="81"/>
    </row>
    <row r="215" spans="1:11" s="84" customFormat="1" ht="95.25" customHeight="1" x14ac:dyDescent="0.2">
      <c r="A215" s="85" t="s">
        <v>437</v>
      </c>
      <c r="B215" s="86" t="s">
        <v>436</v>
      </c>
      <c r="C215" s="13" t="s">
        <v>12</v>
      </c>
      <c r="D215" s="48">
        <v>6</v>
      </c>
      <c r="E215" s="57"/>
      <c r="F215" s="6"/>
      <c r="G215" s="7">
        <f t="shared" si="7"/>
        <v>0</v>
      </c>
      <c r="I215" s="104"/>
      <c r="K215" s="81"/>
    </row>
    <row r="216" spans="1:11" s="84" customFormat="1" ht="76.5" customHeight="1" x14ac:dyDescent="0.2">
      <c r="A216" s="85" t="s">
        <v>435</v>
      </c>
      <c r="B216" s="106" t="s">
        <v>438</v>
      </c>
      <c r="C216" s="13" t="s">
        <v>5</v>
      </c>
      <c r="D216" s="48">
        <v>1</v>
      </c>
      <c r="E216" s="57"/>
      <c r="F216" s="6"/>
      <c r="G216" s="7">
        <f t="shared" si="7"/>
        <v>0</v>
      </c>
      <c r="I216" s="104"/>
      <c r="K216" s="81"/>
    </row>
    <row r="217" spans="1:11" s="84" customFormat="1" ht="68.25" customHeight="1" x14ac:dyDescent="0.2">
      <c r="A217" s="85" t="s">
        <v>380</v>
      </c>
      <c r="B217" s="86" t="s">
        <v>385</v>
      </c>
      <c r="C217" s="13" t="s">
        <v>12</v>
      </c>
      <c r="D217" s="48">
        <v>1</v>
      </c>
      <c r="E217" s="57"/>
      <c r="F217" s="6"/>
      <c r="G217" s="7">
        <f t="shared" si="7"/>
        <v>0</v>
      </c>
      <c r="I217" s="104"/>
      <c r="K217" s="81"/>
    </row>
    <row r="218" spans="1:11" s="84" customFormat="1" ht="81" customHeight="1" x14ac:dyDescent="0.2">
      <c r="A218" s="85" t="s">
        <v>393</v>
      </c>
      <c r="B218" s="86" t="s">
        <v>442</v>
      </c>
      <c r="C218" s="13" t="s">
        <v>342</v>
      </c>
      <c r="D218" s="48">
        <v>13</v>
      </c>
      <c r="E218" s="57"/>
      <c r="F218" s="6"/>
      <c r="G218" s="7">
        <f t="shared" si="7"/>
        <v>0</v>
      </c>
      <c r="I218" s="104"/>
      <c r="K218" s="81"/>
    </row>
    <row r="219" spans="1:11" s="84" customFormat="1" ht="75.75" customHeight="1" x14ac:dyDescent="0.2">
      <c r="A219" s="85" t="s">
        <v>381</v>
      </c>
      <c r="B219" s="86" t="s">
        <v>382</v>
      </c>
      <c r="C219" s="13" t="s">
        <v>5</v>
      </c>
      <c r="D219" s="48">
        <v>8</v>
      </c>
      <c r="E219" s="57"/>
      <c r="F219" s="6"/>
      <c r="G219" s="7">
        <f t="shared" ref="G219:G220" si="8">ROUND((D219*E219),2)</f>
        <v>0</v>
      </c>
      <c r="I219" s="104"/>
      <c r="K219" s="81"/>
    </row>
    <row r="220" spans="1:11" s="84" customFormat="1" ht="65.25" customHeight="1" x14ac:dyDescent="0.2">
      <c r="A220" s="12" t="s">
        <v>383</v>
      </c>
      <c r="B220" s="59" t="s">
        <v>384</v>
      </c>
      <c r="C220" s="13" t="s">
        <v>5</v>
      </c>
      <c r="D220" s="48">
        <v>8</v>
      </c>
      <c r="E220" s="57"/>
      <c r="F220" s="6"/>
      <c r="G220" s="7">
        <f t="shared" si="8"/>
        <v>0</v>
      </c>
      <c r="I220" s="104"/>
      <c r="K220" s="81"/>
    </row>
    <row r="221" spans="1:11" x14ac:dyDescent="0.25">
      <c r="A221" s="137" t="s">
        <v>281</v>
      </c>
      <c r="B221" s="138"/>
      <c r="C221" s="138"/>
      <c r="D221" s="138"/>
      <c r="E221" s="138"/>
      <c r="F221" s="139"/>
      <c r="G221" s="16">
        <f>SUM(G152:G220)</f>
        <v>0</v>
      </c>
      <c r="H221" s="40"/>
    </row>
    <row r="222" spans="1:11" x14ac:dyDescent="0.25">
      <c r="A222" s="140" t="s">
        <v>265</v>
      </c>
      <c r="B222" s="141"/>
      <c r="C222" s="141"/>
      <c r="D222" s="141"/>
      <c r="E222" s="141"/>
      <c r="F222" s="141"/>
      <c r="G222" s="142"/>
      <c r="H222" s="40"/>
    </row>
    <row r="223" spans="1:11" ht="116.25" customHeight="1" x14ac:dyDescent="0.25">
      <c r="A223" s="8" t="s">
        <v>266</v>
      </c>
      <c r="B223" s="62" t="s">
        <v>267</v>
      </c>
      <c r="C223" s="3" t="s">
        <v>7</v>
      </c>
      <c r="D223" s="9">
        <v>5</v>
      </c>
      <c r="E223" s="5"/>
      <c r="F223" s="6"/>
      <c r="G223" s="7">
        <f t="shared" ref="G223:G224" si="9">ROUND((D223*E223),2)</f>
        <v>0</v>
      </c>
      <c r="H223" s="40"/>
    </row>
    <row r="224" spans="1:11" ht="71.25" customHeight="1" x14ac:dyDescent="0.25">
      <c r="A224" s="8" t="s">
        <v>268</v>
      </c>
      <c r="B224" s="62" t="s">
        <v>269</v>
      </c>
      <c r="C224" s="3" t="s">
        <v>5</v>
      </c>
      <c r="D224" s="9">
        <v>5</v>
      </c>
      <c r="E224" s="5"/>
      <c r="F224" s="6"/>
      <c r="G224" s="7">
        <f t="shared" si="9"/>
        <v>0</v>
      </c>
      <c r="H224" s="40"/>
    </row>
    <row r="225" spans="1:13" x14ac:dyDescent="0.25">
      <c r="A225" s="137" t="s">
        <v>270</v>
      </c>
      <c r="B225" s="138"/>
      <c r="C225" s="138"/>
      <c r="D225" s="138"/>
      <c r="E225" s="138"/>
      <c r="F225" s="139"/>
      <c r="G225" s="16">
        <f>SUM(G223:G224)</f>
        <v>0</v>
      </c>
      <c r="H225" s="40"/>
    </row>
    <row r="226" spans="1:13" x14ac:dyDescent="0.25">
      <c r="A226" s="128" t="s">
        <v>287</v>
      </c>
      <c r="B226" s="129"/>
      <c r="C226" s="129"/>
      <c r="D226" s="129"/>
      <c r="E226" s="129"/>
      <c r="F226" s="130"/>
      <c r="G226" s="15">
        <f>+G221+G150+G225</f>
        <v>0</v>
      </c>
      <c r="H226" s="40"/>
    </row>
    <row r="227" spans="1:13" ht="15" customHeight="1" x14ac:dyDescent="0.25">
      <c r="A227" s="134" t="s">
        <v>288</v>
      </c>
      <c r="B227" s="135"/>
      <c r="C227" s="135"/>
      <c r="D227" s="135"/>
      <c r="E227" s="135"/>
      <c r="F227" s="135"/>
      <c r="G227" s="136"/>
      <c r="H227" s="40"/>
    </row>
    <row r="228" spans="1:13" ht="74.25" customHeight="1" x14ac:dyDescent="0.25">
      <c r="A228" s="12" t="s">
        <v>271</v>
      </c>
      <c r="B228" s="58" t="s">
        <v>272</v>
      </c>
      <c r="C228" s="3" t="s">
        <v>342</v>
      </c>
      <c r="D228" s="9">
        <v>250</v>
      </c>
      <c r="E228" s="5"/>
      <c r="F228" s="6"/>
      <c r="G228" s="7">
        <f t="shared" ref="G228:G232" si="10">ROUND((D228*E228),2)</f>
        <v>0</v>
      </c>
      <c r="H228" s="40"/>
      <c r="K228" s="76"/>
    </row>
    <row r="229" spans="1:13" ht="80.25" customHeight="1" x14ac:dyDescent="0.25">
      <c r="A229" s="12" t="s">
        <v>77</v>
      </c>
      <c r="B229" s="58" t="s">
        <v>211</v>
      </c>
      <c r="C229" s="3" t="s">
        <v>3</v>
      </c>
      <c r="D229" s="9">
        <v>127.6</v>
      </c>
      <c r="E229" s="5"/>
      <c r="F229" s="6"/>
      <c r="G229" s="7">
        <f t="shared" si="10"/>
        <v>0</v>
      </c>
      <c r="H229" s="40"/>
    </row>
    <row r="230" spans="1:13" ht="40.5" customHeight="1" x14ac:dyDescent="0.25">
      <c r="A230" s="12" t="s">
        <v>397</v>
      </c>
      <c r="B230" s="91" t="s">
        <v>396</v>
      </c>
      <c r="C230" s="3" t="s">
        <v>342</v>
      </c>
      <c r="D230" s="9">
        <v>108</v>
      </c>
      <c r="E230" s="5"/>
      <c r="F230" s="6"/>
      <c r="G230" s="7">
        <f t="shared" si="10"/>
        <v>0</v>
      </c>
      <c r="H230" s="40"/>
    </row>
    <row r="231" spans="1:13" ht="71.25" customHeight="1" x14ac:dyDescent="0.25">
      <c r="A231" s="56" t="s">
        <v>212</v>
      </c>
      <c r="B231" s="59" t="s">
        <v>213</v>
      </c>
      <c r="C231" s="3" t="s">
        <v>5</v>
      </c>
      <c r="D231" s="9">
        <v>19</v>
      </c>
      <c r="E231" s="5"/>
      <c r="F231" s="6"/>
      <c r="G231" s="7">
        <f t="shared" si="10"/>
        <v>0</v>
      </c>
      <c r="H231" s="40"/>
    </row>
    <row r="232" spans="1:13" ht="46.5" customHeight="1" x14ac:dyDescent="0.25">
      <c r="A232" s="8" t="s">
        <v>176</v>
      </c>
      <c r="B232" s="50" t="s">
        <v>175</v>
      </c>
      <c r="C232" s="3" t="s">
        <v>3</v>
      </c>
      <c r="D232" s="9">
        <v>18.38</v>
      </c>
      <c r="E232" s="93"/>
      <c r="F232" s="6"/>
      <c r="G232" s="7">
        <f t="shared" si="10"/>
        <v>0</v>
      </c>
      <c r="H232" s="40"/>
    </row>
    <row r="233" spans="1:13" ht="25.5" x14ac:dyDescent="0.25">
      <c r="A233" s="101"/>
      <c r="B233" s="102"/>
      <c r="C233" s="102"/>
      <c r="D233" s="102"/>
      <c r="E233" s="102"/>
      <c r="F233" s="103" t="s">
        <v>289</v>
      </c>
      <c r="G233" s="15">
        <f>SUM(G228:G232)</f>
        <v>0</v>
      </c>
      <c r="H233" s="40"/>
      <c r="I233" s="66"/>
      <c r="J233" s="66"/>
      <c r="K233" s="105"/>
    </row>
    <row r="234" spans="1:13" x14ac:dyDescent="0.25">
      <c r="A234" s="144" t="s">
        <v>13</v>
      </c>
      <c r="B234" s="145"/>
      <c r="C234" s="145"/>
      <c r="D234" s="145"/>
      <c r="E234" s="145"/>
      <c r="F234" s="146"/>
      <c r="G234" s="17">
        <f>ROUNDUP((G233+G226+G134+G92+G56+G43+G21),2)</f>
        <v>0</v>
      </c>
      <c r="I234" s="40"/>
      <c r="K234" s="82"/>
    </row>
    <row r="235" spans="1:13" x14ac:dyDescent="0.25">
      <c r="A235" s="144" t="s">
        <v>14</v>
      </c>
      <c r="B235" s="145"/>
      <c r="C235" s="145"/>
      <c r="D235" s="145"/>
      <c r="E235" s="145"/>
      <c r="F235" s="146"/>
      <c r="G235" s="17">
        <f>+G234*0.16</f>
        <v>0</v>
      </c>
      <c r="I235" s="40"/>
      <c r="K235" s="82"/>
    </row>
    <row r="236" spans="1:13" x14ac:dyDescent="0.25">
      <c r="A236" s="144" t="s">
        <v>15</v>
      </c>
      <c r="B236" s="145"/>
      <c r="C236" s="145"/>
      <c r="D236" s="145"/>
      <c r="E236" s="145"/>
      <c r="F236" s="146"/>
      <c r="G236" s="17">
        <f>+G234+G235</f>
        <v>0</v>
      </c>
      <c r="I236" s="88"/>
      <c r="K236" s="82"/>
      <c r="M236" s="73"/>
    </row>
    <row r="237" spans="1:13" ht="21" x14ac:dyDescent="0.35">
      <c r="G237" s="73"/>
      <c r="I237" s="87"/>
      <c r="K237" s="82"/>
    </row>
    <row r="238" spans="1:13" x14ac:dyDescent="0.25">
      <c r="G238" s="11"/>
      <c r="K238" s="82"/>
    </row>
    <row r="239" spans="1:13" x14ac:dyDescent="0.25">
      <c r="G239" s="74"/>
    </row>
    <row r="240" spans="1:13" x14ac:dyDescent="0.25">
      <c r="G240" s="11"/>
    </row>
    <row r="241" spans="7:7" x14ac:dyDescent="0.25">
      <c r="G241" s="40"/>
    </row>
    <row r="242" spans="7:7" x14ac:dyDescent="0.25">
      <c r="G242" s="40"/>
    </row>
    <row r="243" spans="7:7" x14ac:dyDescent="0.25">
      <c r="G243" s="40"/>
    </row>
    <row r="244" spans="7:7" x14ac:dyDescent="0.25">
      <c r="G244" s="40"/>
    </row>
  </sheetData>
  <mergeCells count="30">
    <mergeCell ref="A234:F234"/>
    <mergeCell ref="A235:F235"/>
    <mergeCell ref="A236:F236"/>
    <mergeCell ref="A226:F226"/>
    <mergeCell ref="A136:G136"/>
    <mergeCell ref="A227:G227"/>
    <mergeCell ref="A222:G222"/>
    <mergeCell ref="A225:F225"/>
    <mergeCell ref="A135:G135"/>
    <mergeCell ref="A150:F150"/>
    <mergeCell ref="A151:G151"/>
    <mergeCell ref="A221:F221"/>
    <mergeCell ref="A57:G57"/>
    <mergeCell ref="A92:F92"/>
    <mergeCell ref="A93:F93"/>
    <mergeCell ref="A134:F134"/>
    <mergeCell ref="A113:G113"/>
    <mergeCell ref="A112:F112"/>
    <mergeCell ref="A133:F133"/>
    <mergeCell ref="A94:G94"/>
    <mergeCell ref="A21:F21"/>
    <mergeCell ref="A22:G22"/>
    <mergeCell ref="A43:F43"/>
    <mergeCell ref="A44:G44"/>
    <mergeCell ref="A56:F56"/>
    <mergeCell ref="A2:G2"/>
    <mergeCell ref="A3:G3"/>
    <mergeCell ref="A5:G5"/>
    <mergeCell ref="A8:G8"/>
    <mergeCell ref="A12:G12"/>
  </mergeCells>
  <printOptions horizontalCentered="1"/>
  <pageMargins left="0.39370078740157483" right="0.39370078740157483" top="0.59055118110236227" bottom="0.39370078740157483" header="0.31496062992125984" footer="0.31496062992125984"/>
  <pageSetup scale="69" fitToHeight="0" orientation="portrait" horizontalDpi="300" verticalDpi="300" r:id="rId1"/>
  <headerFooter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PARTIDAS</vt:lpstr>
      <vt:lpstr>PRESUPUESTO LICITACIÓN</vt:lpstr>
      <vt:lpstr>'PRESUPUESTO LICITACIÓN'!Área_de_impresión</vt:lpstr>
      <vt:lpstr>'PRESUPUESTO LICITACIÓN'!Print_Area</vt:lpstr>
      <vt:lpstr>'PRESUPUESTO LICITACIÓN'!Print_Titles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Obras3</cp:lastModifiedBy>
  <cp:lastPrinted>2020-05-08T21:04:08Z</cp:lastPrinted>
  <dcterms:created xsi:type="dcterms:W3CDTF">2006-07-17T02:56:47Z</dcterms:created>
  <dcterms:modified xsi:type="dcterms:W3CDTF">2020-05-08T21:05:54Z</dcterms:modified>
</cp:coreProperties>
</file>